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7" sheetId="13" r:id="rId13"/>
    <sheet name="06"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COUNTIFS" hidden="1">#NAME?</definedName>
    <definedName name="_xlfn.SUMIFS" hidden="1">#NAME?</definedName>
    <definedName name="Nguyennhan">'[1]Nguyen_nhan'!$B$3:$B$16</definedName>
    <definedName name="_xlnm.Print_Area" localSheetId="12">'07'!$A$1:$T$75</definedName>
    <definedName name="_xlnm.Print_Area" localSheetId="1">'Mãu BC mien giam 8'!$A$1:$N$36</definedName>
    <definedName name="_xlnm.Print_Titles" localSheetId="13">'06'!$6:$10</definedName>
    <definedName name="_xlnm.Print_Titles" localSheetId="12">'07'!$6:$10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<sst xmlns="http://schemas.openxmlformats.org/spreadsheetml/2006/main" count="1088" uniqueCount="484">
  <si>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</si>
  <si>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</si>
  <si>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</si>
  <si>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</si>
  <si>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</si>
  <si>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</si>
  <si>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</si>
  <si>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</si>
  <si>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</si>
  <si>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</si>
  <si>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</si>
  <si>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</si>
  <si>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</si>
  <si>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</si>
  <si>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</si>
  <si>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</si>
  <si>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</si>
  <si>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</si>
  <si>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</si>
  <si>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</si>
  <si>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</si>
  <si>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</si>
  <si>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</si>
  <si>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</si>
  <si>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</si>
  <si>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</si>
  <si>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</si>
  <si>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</si>
  <si>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</si>
  <si>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</si>
  <si>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</si>
  <si>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</si>
  <si>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</si>
  <si>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</si>
  <si>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</si>
  <si>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</si>
  <si>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</si>
  <si>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</si>
  <si>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</si>
  <si>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</si>
  <si>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</si>
  <si>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</si>
  <si>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</si>
  <si>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</si>
  <si>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</si>
  <si>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</si>
  <si>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</si>
  <si>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</si>
  <si>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</si>
  <si>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</si>
  <si>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</si>
  <si>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</si>
  <si>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</si>
  <si>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</si>
  <si>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</si>
  <si>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</si>
  <si>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</si>
  <si>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</si>
  <si>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</si>
  <si>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</si>
  <si>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</si>
  <si>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</si>
  <si>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</si>
  <si>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</si>
  <si>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</si>
  <si>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</si>
  <si>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</si>
  <si>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</si>
  <si>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</si>
  <si>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</si>
  <si>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</si>
  <si>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</si>
  <si>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</si>
  <si>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</si>
  <si>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</si>
  <si>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</si>
  <si>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</si>
  <si>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</si>
  <si>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</si>
  <si>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</si>
  <si>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</si>
  <si>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</si>
  <si>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</si>
  <si>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</si>
  <si>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</si>
  <si>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</si>
  <si>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</si>
  <si>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</si>
  <si>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</si>
  <si>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</si>
  <si>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</si>
  <si>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</si>
  <si>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</si>
  <si>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</si>
  <si>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</si>
  <si>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</si>
  <si>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</si>
  <si>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</si>
  <si>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</si>
  <si>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</si>
  <si>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Đang thi hành</t>
  </si>
  <si>
    <t>Tạm đình chỉ thi hành án</t>
  </si>
  <si>
    <t>Trường hợp khác</t>
  </si>
  <si>
    <t>Chưa có điều kiện thi hành</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</si>
  <si>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</si>
  <si>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</si>
  <si>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</si>
  <si>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</si>
  <si>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</si>
  <si>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</si>
  <si>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</si>
  <si>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</si>
  <si>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</si>
  <si>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</si>
  <si>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</si>
  <si>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</si>
  <si>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</si>
  <si>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</si>
  <si>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</si>
  <si>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</si>
  <si>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</si>
  <si>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</si>
  <si>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</si>
  <si>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</si>
  <si>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</si>
  <si>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</si>
  <si>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</si>
  <si>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</si>
  <si>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</si>
  <si>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</si>
  <si>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</si>
  <si>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</si>
  <si>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</si>
  <si>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</si>
  <si>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</si>
  <si>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</si>
  <si>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</si>
  <si>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</si>
  <si>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</si>
  <si>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</si>
  <si>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</si>
  <si>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</si>
  <si>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</si>
  <si>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</si>
  <si>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</si>
  <si>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</si>
  <si>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</si>
  <si>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</si>
  <si>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</si>
  <si>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</si>
  <si>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</si>
  <si>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</si>
  <si>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</si>
  <si>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</si>
  <si>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</si>
  <si>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</si>
  <si>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</si>
  <si>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</si>
  <si>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</si>
  <si>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</si>
  <si>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</si>
  <si>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</si>
  <si>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</si>
  <si>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</si>
  <si>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</si>
  <si>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</si>
  <si>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</si>
  <si>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</si>
  <si>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</si>
  <si>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</si>
  <si>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</si>
  <si>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</si>
  <si>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</si>
  <si>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</si>
  <si>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</si>
  <si>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</si>
  <si>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</si>
  <si>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</si>
  <si>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</si>
  <si>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</si>
  <si>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</si>
  <si>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</si>
  <si>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</si>
  <si>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</si>
  <si>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</si>
  <si>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</si>
  <si>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</si>
  <si>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</si>
  <si>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</si>
  <si>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</si>
  <si>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</si>
  <si>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</si>
  <si>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</si>
  <si>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</si>
  <si>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</si>
  <si>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</si>
  <si>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</si>
  <si>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</si>
  <si>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</si>
  <si>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</si>
  <si>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</si>
  <si>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</si>
  <si>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</si>
  <si>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</si>
  <si>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</si>
  <si>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</si>
  <si>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</si>
  <si>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</si>
  <si>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</si>
  <si>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</si>
  <si>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</si>
  <si>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</si>
  <si>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</si>
  <si>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</si>
  <si>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</si>
  <si>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</si>
  <si>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</si>
  <si>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</si>
  <si>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</si>
  <si>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</si>
  <si>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</si>
  <si>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</si>
  <si>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</si>
  <si>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</si>
  <si>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</si>
  <si>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</si>
  <si>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</si>
  <si>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</si>
  <si>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</si>
  <si>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</si>
  <si>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</si>
  <si>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</si>
  <si>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</si>
  <si>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</si>
  <si>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</si>
  <si>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</si>
  <si>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</si>
  <si>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</si>
  <si>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</si>
  <si>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</si>
  <si>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</si>
  <si>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</si>
  <si>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</si>
  <si>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</si>
  <si>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</si>
  <si>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</si>
  <si>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</si>
  <si>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</si>
  <si>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</si>
  <si>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</si>
  <si>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</si>
  <si>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</si>
  <si>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</si>
  <si>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</si>
  <si>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</si>
  <si>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</si>
  <si>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</si>
  <si>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</si>
  <si>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</si>
  <si>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</si>
  <si>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</si>
  <si>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</si>
  <si>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</si>
  <si>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</si>
  <si>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</si>
  <si>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</si>
  <si>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</si>
  <si>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</si>
  <si>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</si>
  <si>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</si>
  <si>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</si>
  <si>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</si>
  <si>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</si>
  <si>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</si>
  <si>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</si>
  <si>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</si>
  <si>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</si>
  <si>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</si>
  <si>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</si>
  <si>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</si>
  <si>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</si>
  <si>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</si>
  <si>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</si>
  <si>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</si>
  <si>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</si>
  <si>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</si>
  <si>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</si>
  <si>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</si>
  <si>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</si>
  <si>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</si>
  <si>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</si>
  <si>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</si>
  <si>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</si>
  <si>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</si>
  <si>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</si>
  <si>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</si>
  <si>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</si>
  <si>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</si>
  <si>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</si>
  <si>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</si>
  <si>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</si>
  <si>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</si>
  <si>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</si>
  <si>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</si>
  <si>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</si>
  <si>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</si>
  <si>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</si>
  <si>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</si>
  <si>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</si>
  <si>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</si>
  <si>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</si>
  <si>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</si>
  <si>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</si>
  <si>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</si>
  <si>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</si>
  <si>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</si>
  <si>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</si>
  <si>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</si>
  <si>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</si>
  <si>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</si>
  <si>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</si>
  <si>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</si>
  <si>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</si>
  <si>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</si>
  <si>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</si>
  <si>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</si>
  <si>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</si>
  <si>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</si>
  <si>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</si>
  <si>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</si>
  <si>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</si>
  <si>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</si>
  <si>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</si>
  <si>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</si>
  <si>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</si>
  <si>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</si>
  <si>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</si>
  <si>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</si>
  <si>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</si>
  <si>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</si>
  <si>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</si>
  <si>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</si>
  <si>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</si>
  <si>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</si>
  <si>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</si>
  <si>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</si>
  <si>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</si>
  <si>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</si>
  <si>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</si>
  <si>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</si>
  <si>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</si>
  <si>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</si>
  <si>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</si>
  <si>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</si>
  <si>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</si>
  <si>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</si>
  <si>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</si>
  <si>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</si>
  <si>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</si>
  <si>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</si>
  <si>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</si>
  <si>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</si>
  <si>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</si>
  <si>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</si>
  <si>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</si>
  <si>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</si>
  <si>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</si>
  <si>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</si>
  <si>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</si>
  <si>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</si>
  <si>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</si>
  <si>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</si>
  <si>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</si>
  <si>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</si>
  <si>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</si>
  <si>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</si>
  <si>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</si>
  <si>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</si>
  <si>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</si>
  <si>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</si>
  <si>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</si>
  <si>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</si>
  <si>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</si>
  <si>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</si>
  <si>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</si>
  <si>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</si>
  <si>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</si>
  <si>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</si>
  <si>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</si>
  <si>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</si>
  <si>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</si>
  <si>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</si>
  <si>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</si>
  <si>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</si>
  <si>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</si>
  <si>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</si>
  <si>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</si>
  <si>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</si>
  <si>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</si>
  <si>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</si>
  <si>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</si>
  <si>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</si>
  <si>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</si>
  <si>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</si>
  <si>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</si>
  <si>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</si>
  <si>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</si>
  <si>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</si>
  <si>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</si>
  <si>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</si>
  <si>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</si>
  <si>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</si>
  <si>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</si>
  <si>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</si>
  <si>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</si>
  <si>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</si>
  <si>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</si>
  <si>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</si>
  <si>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</si>
  <si>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</si>
  <si>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</si>
  <si>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</si>
  <si>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</si>
  <si>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Trần Kim Sơn</t>
  </si>
  <si>
    <t>Nguyễn Ngọc Đắc</t>
  </si>
  <si>
    <t>Ứng Anh Tuấn</t>
  </si>
  <si>
    <t>Phạm Thị Linh Điệp</t>
  </si>
  <si>
    <t>Triệu Thu Hằng</t>
  </si>
  <si>
    <t>Nguyễn Tuyên</t>
  </si>
  <si>
    <t>Hoàng Anh Tuấn</t>
  </si>
  <si>
    <t>Phan Thị Mai Thảo</t>
  </si>
  <si>
    <t>Chi cục THADS thành phố Tuyên Quang</t>
  </si>
  <si>
    <t>Cao Trọng Thủy</t>
  </si>
  <si>
    <t xml:space="preserve">Đỗ Hồng Thuỷ </t>
  </si>
  <si>
    <t xml:space="preserve">Đỗ Quý Cường </t>
  </si>
  <si>
    <t xml:space="preserve">Hoàng Đức Úy </t>
  </si>
  <si>
    <t>Nguyễn Đức Tiến</t>
  </si>
  <si>
    <t>Nguyễn Quang Huy</t>
  </si>
  <si>
    <t>Chi cục THADS H. Yên Sơn</t>
  </si>
  <si>
    <t xml:space="preserve"> Trần Xí Nghiệp</t>
  </si>
  <si>
    <t xml:space="preserve"> Vũ Hồng Quân</t>
  </si>
  <si>
    <t xml:space="preserve"> Lương Hồ Điệp</t>
  </si>
  <si>
    <t xml:space="preserve"> Đào Đức Hải</t>
  </si>
  <si>
    <t xml:space="preserve">Trần Quang Hưng </t>
  </si>
  <si>
    <t>Ma Đình Thành</t>
  </si>
  <si>
    <t>Hoàng Thị Hoa</t>
  </si>
  <si>
    <t>Triệu Văn Toán</t>
  </si>
  <si>
    <t>Nông Văn Thăng</t>
  </si>
  <si>
    <t>Chi cục THADS H. Hàm Yên</t>
  </si>
  <si>
    <t>Bàn Văn Thịnh</t>
  </si>
  <si>
    <t>Hà Duy Hiển</t>
  </si>
  <si>
    <t>Chi cục THADS H. Chiêm Hóa</t>
  </si>
  <si>
    <t>Trần Hữu Cường</t>
  </si>
  <si>
    <t>Lâm Văn Chiến</t>
  </si>
  <si>
    <t>Trần Quang Quân</t>
  </si>
  <si>
    <t>Chi cục THADS H. Nà Hang</t>
  </si>
  <si>
    <t>Trương Thành Thủy</t>
  </si>
  <si>
    <t>Dương Minh Khánh</t>
  </si>
  <si>
    <t>Chi cục THADS H. Lâm Bình</t>
  </si>
  <si>
    <t xml:space="preserve"> Nguyễn Thanh Bình</t>
  </si>
  <si>
    <t xml:space="preserve"> Nguyễn Thanh Hải</t>
  </si>
  <si>
    <t>Chi cục THADS H. Sơn Dương</t>
  </si>
  <si>
    <t>Cục THADS</t>
  </si>
  <si>
    <t>Chi cục THADS TP</t>
  </si>
  <si>
    <t>Trần Anh Huy</t>
  </si>
  <si>
    <t>Trần Quang Hưng</t>
  </si>
  <si>
    <t xml:space="preserve">Nguyễn Tuyên </t>
  </si>
  <si>
    <t xml:space="preserve">   KẾT QUẢ THI HÀNH ÁN DÂN SỰ TÍNH BẰNG TIÊN</t>
  </si>
  <si>
    <t>Cục THADS tỉnh Tuyên Quang</t>
  </si>
  <si>
    <r>
      <t xml:space="preserve">Đơn vị nhận báo cáo: </t>
    </r>
    <r>
      <rPr>
        <b/>
        <sz val="9"/>
        <rFont val="Times New Roman"/>
        <family val="1"/>
      </rPr>
      <t>Tổng cục</t>
    </r>
  </si>
  <si>
    <t>Duy Thị Thúy</t>
  </si>
  <si>
    <t>Nguyễn Thị Dương Hồng</t>
  </si>
  <si>
    <t>Nguyễn Hồng Nghị</t>
  </si>
  <si>
    <t>Hà Ích Đạt</t>
  </si>
  <si>
    <t>Phạm Đức Thắng</t>
  </si>
  <si>
    <t xml:space="preserve">Hoàng Quang Hà </t>
  </si>
  <si>
    <t xml:space="preserve">Nguyễn Văn Quế </t>
  </si>
  <si>
    <t>Trần Xuân Giang</t>
  </si>
  <si>
    <t>04 tháng / năm 2018</t>
  </si>
  <si>
    <t>Đỗ Minh Hạnh</t>
  </si>
  <si>
    <t>Hoàng Phương Hoa</t>
  </si>
  <si>
    <t>Tuyên Quang, ngày  05 tháng 02  năm 2018</t>
  </si>
  <si>
    <t>Hứa Đức Hạnh</t>
  </si>
  <si>
    <t>Đỗ Thị Hồng Huệ</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</si>
</sst>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Red]#,##0"/>
    <numFmt numFmtId="211" formatCode="##"/>
    <numFmt numFmtId="212" formatCode="#,##0.000;[Red]#,##0.000"/>
    <numFmt numFmtId="213" formatCode="#,##0_ ;[Red]\-#,##0\ "/>
    <numFmt numFmtId="214" formatCode="#,##0.00;[Red]#,##0.00"/>
    <numFmt numFmtId="215" formatCode="#.##0.00;[Red]#.##0.00"/>
    <numFmt numFmtId="216" formatCode="#.##0.000;[Red]#.##0.000"/>
    <numFmt numFmtId="217" formatCode="#.##0.0000;[Red]#.##0.0000"/>
    <numFmt numFmtId="218" formatCode="#,###"/>
  </numFmts>
  <fonts count="146">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i/>
      <sz val="9"/>
      <name val="Times New Roman"/>
      <family val="1"/>
    </font>
    <font>
      <b/>
      <sz val="9"/>
      <color indexed="14"/>
      <name val="Times New Roman"/>
      <family val="1"/>
    </font>
    <font>
      <sz val="9"/>
      <name val=".VnTime"/>
      <family val="2"/>
    </font>
    <font>
      <sz val="11"/>
      <color indexed="8"/>
      <name val="Times New Roman"/>
      <family val="1"/>
    </font>
    <font>
      <sz val="9"/>
      <color indexed="8"/>
      <name val="Times New Roman"/>
      <family val="1"/>
    </font>
    <font>
      <b/>
      <sz val="9"/>
      <color indexed="8"/>
      <name val="Times New Roman"/>
      <family val="1"/>
    </font>
    <font>
      <sz val="9"/>
      <color indexed="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1"/>
      <color theme="1"/>
      <name val="Times New Roman"/>
      <family val="1"/>
    </font>
    <font>
      <sz val="9"/>
      <color theme="1"/>
      <name val="Times New Roman"/>
      <family val="1"/>
    </font>
    <font>
      <b/>
      <sz val="8"/>
      <name val="Times New Roman"/>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0"/>
        <bgColor indexed="64"/>
      </patternFill>
    </fill>
    <fill>
      <patternFill patternType="solid">
        <fgColor indexed="4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double"/>
      <right style="thin"/>
      <top style="thin"/>
      <bottom style="thin"/>
    </border>
    <border>
      <left style="thin"/>
      <right style="thin"/>
      <top>
        <color indexed="63"/>
      </top>
      <bottom>
        <color indexed="63"/>
      </bottom>
    </border>
    <border>
      <left>
        <color indexed="63"/>
      </left>
      <right>
        <color indexed="63"/>
      </right>
      <top style="double"/>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double"/>
      <bottom style="thin"/>
    </border>
    <border>
      <left style="thin"/>
      <right style="thin"/>
      <top style="double"/>
      <bottom style="thin"/>
    </border>
    <border>
      <left>
        <color indexed="63"/>
      </left>
      <right>
        <color indexed="63"/>
      </right>
      <top>
        <color indexed="63"/>
      </top>
      <bottom style="double"/>
    </border>
    <border>
      <left style="thin"/>
      <right style="double"/>
      <top style="double"/>
      <bottom style="thin"/>
    </border>
  </borders>
  <cellStyleXfs count="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6"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126"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126"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26"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26"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126"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126"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26"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126"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126" fillId="1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26" fillId="16"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26"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127"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27" fillId="21"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27"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27"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27"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27"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27" fillId="26"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27" fillId="2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27"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27" fillId="3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27" fillId="3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27"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128" fillId="36"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29" fillId="37" borderId="1" applyNumberFormat="0" applyAlignment="0" applyProtection="0"/>
    <xf numFmtId="0" fontId="38" fillId="38" borderId="2" applyNumberFormat="0" applyAlignment="0" applyProtection="0"/>
    <xf numFmtId="0" fontId="38"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0" fillId="39" borderId="3" applyNumberFormat="0" applyAlignment="0" applyProtection="0"/>
    <xf numFmtId="0" fontId="39" fillId="40" borderId="4" applyNumberFormat="0" applyAlignment="0" applyProtection="0"/>
    <xf numFmtId="0" fontId="39" fillId="40" borderId="4" applyNumberFormat="0" applyAlignment="0" applyProtection="0"/>
    <xf numFmtId="0" fontId="13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132" fillId="41"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33" fillId="0" borderId="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134" fillId="0" borderId="7"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135" fillId="0" borderId="9"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13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136" fillId="42" borderId="1" applyNumberFormat="0" applyAlignment="0" applyProtection="0"/>
    <xf numFmtId="0" fontId="45" fillId="9" borderId="2" applyNumberFormat="0" applyAlignment="0" applyProtection="0"/>
    <xf numFmtId="0" fontId="45" fillId="9" borderId="2" applyNumberFormat="0" applyAlignment="0" applyProtection="0"/>
    <xf numFmtId="0" fontId="137" fillId="0" borderId="11"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138" fillId="43"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45" borderId="13" applyNumberFormat="0" applyFont="0" applyAlignment="0" applyProtection="0"/>
    <xf numFmtId="0" fontId="35" fillId="46" borderId="14" applyNumberFormat="0" applyFont="0" applyAlignment="0" applyProtection="0"/>
    <xf numFmtId="0" fontId="35" fillId="46" borderId="14" applyNumberFormat="0" applyFont="0" applyAlignment="0" applyProtection="0"/>
    <xf numFmtId="0" fontId="139" fillId="37" borderId="15" applyNumberFormat="0" applyAlignment="0" applyProtection="0"/>
    <xf numFmtId="0" fontId="48" fillId="38" borderId="16" applyNumberFormat="0" applyAlignment="0" applyProtection="0"/>
    <xf numFmtId="0" fontId="48"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40"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41" fillId="0" borderId="17"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142"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908">
    <xf numFmtId="0" fontId="0" fillId="0" borderId="0" xfId="0" applyAlignment="1">
      <alignment/>
    </xf>
    <xf numFmtId="49" fontId="0" fillId="0" borderId="0" xfId="0" applyNumberFormat="1" applyFill="1" applyAlignment="1">
      <alignment/>
    </xf>
    <xf numFmtId="49" fontId="9" fillId="0" borderId="0" xfId="93" applyNumberFormat="1" applyFont="1" applyBorder="1" applyAlignment="1">
      <alignment vertical="center"/>
    </xf>
    <xf numFmtId="49" fontId="9" fillId="0" borderId="19" xfId="93"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35" applyNumberFormat="1" applyFont="1" applyFill="1" applyBorder="1" applyAlignment="1" applyProtection="1">
      <alignment horizontal="center" vertical="center"/>
      <protection/>
    </xf>
    <xf numFmtId="49" fontId="0" fillId="47"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15" fillId="0" borderId="0" xfId="136" applyNumberFormat="1" applyFont="1" applyAlignment="1">
      <alignment/>
      <protection/>
    </xf>
    <xf numFmtId="49" fontId="0" fillId="0" borderId="0" xfId="136" applyNumberFormat="1" applyFont="1" applyBorder="1" applyAlignment="1">
      <alignment horizontal="left" wrapText="1"/>
      <protection/>
    </xf>
    <xf numFmtId="49" fontId="18"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3" fillId="47" borderId="22" xfId="136" applyNumberFormat="1" applyFont="1" applyFill="1" applyBorder="1" applyAlignment="1">
      <alignment/>
      <protection/>
    </xf>
    <xf numFmtId="49" fontId="7" fillId="0" borderId="20" xfId="136" applyNumberFormat="1" applyFont="1" applyFill="1" applyBorder="1" applyAlignment="1">
      <alignment horizontal="center" vertical="center" wrapText="1"/>
      <protection/>
    </xf>
    <xf numFmtId="49" fontId="52" fillId="48" borderId="20" xfId="136" applyNumberFormat="1" applyFont="1" applyFill="1" applyBorder="1" applyAlignment="1">
      <alignment horizontal="center"/>
      <protection/>
    </xf>
    <xf numFmtId="49" fontId="7" fillId="0" borderId="21" xfId="136" applyNumberFormat="1" applyFont="1" applyFill="1" applyBorder="1" applyAlignment="1">
      <alignment horizontal="center" vertical="center" wrapText="1"/>
      <protection/>
    </xf>
    <xf numFmtId="49" fontId="7" fillId="0" borderId="20" xfId="136" applyNumberFormat="1" applyFont="1" applyBorder="1" applyAlignment="1">
      <alignment horizontal="center" vertical="center" wrapText="1"/>
      <protection/>
    </xf>
    <xf numFmtId="49" fontId="53" fillId="0" borderId="20" xfId="136" applyNumberFormat="1" applyFont="1" applyFill="1" applyBorder="1" applyAlignment="1">
      <alignment horizontal="center" vertical="center" wrapText="1"/>
      <protection/>
    </xf>
    <xf numFmtId="49" fontId="18" fillId="0" borderId="20" xfId="136" applyNumberFormat="1" applyFont="1" applyBorder="1" applyAlignment="1">
      <alignment horizontal="center" vertical="center"/>
      <protection/>
    </xf>
    <xf numFmtId="3" fontId="0" fillId="0" borderId="20" xfId="136" applyNumberFormat="1" applyFont="1" applyBorder="1" applyAlignment="1">
      <alignment horizontal="center" vertical="center"/>
      <protection/>
    </xf>
    <xf numFmtId="3" fontId="0" fillId="0" borderId="20" xfId="136" applyNumberFormat="1" applyFont="1" applyBorder="1" applyAlignment="1">
      <alignment vertical="center"/>
      <protection/>
    </xf>
    <xf numFmtId="49" fontId="0" fillId="0" borderId="0" xfId="136" applyNumberFormat="1" applyAlignment="1">
      <alignment vertical="center"/>
      <protection/>
    </xf>
    <xf numFmtId="3" fontId="51" fillId="3" borderId="20" xfId="136" applyNumberFormat="1" applyFont="1" applyFill="1" applyBorder="1" applyAlignment="1">
      <alignment vertical="center"/>
      <protection/>
    </xf>
    <xf numFmtId="3" fontId="56" fillId="3" borderId="20" xfId="136" applyNumberFormat="1" applyFont="1" applyFill="1" applyBorder="1" applyAlignment="1">
      <alignment vertical="center"/>
      <protection/>
    </xf>
    <xf numFmtId="49" fontId="57" fillId="0" borderId="20" xfId="136" applyNumberFormat="1" applyFont="1" applyBorder="1" applyAlignment="1">
      <alignment horizontal="center" vertical="center"/>
      <protection/>
    </xf>
    <xf numFmtId="3" fontId="25" fillId="44" borderId="20" xfId="136" applyNumberFormat="1" applyFont="1" applyFill="1" applyBorder="1" applyAlignment="1">
      <alignment vertical="center"/>
      <protection/>
    </xf>
    <xf numFmtId="3" fontId="3" fillId="48" borderId="20" xfId="136" applyNumberFormat="1" applyFont="1" applyFill="1" applyBorder="1" applyAlignment="1">
      <alignment horizontal="center" vertical="center"/>
      <protection/>
    </xf>
    <xf numFmtId="3" fontId="3" fillId="48" borderId="20" xfId="136" applyNumberFormat="1" applyFont="1" applyFill="1" applyBorder="1" applyAlignment="1">
      <alignment vertical="center"/>
      <protection/>
    </xf>
    <xf numFmtId="49" fontId="7" fillId="44" borderId="20" xfId="136" applyNumberFormat="1" applyFont="1" applyFill="1" applyBorder="1" applyAlignment="1">
      <alignment horizontal="center" vertical="center"/>
      <protection/>
    </xf>
    <xf numFmtId="49" fontId="7" fillId="44" borderId="20" xfId="136" applyNumberFormat="1" applyFont="1" applyFill="1" applyBorder="1" applyAlignment="1">
      <alignment horizontal="left" vertical="center"/>
      <protection/>
    </xf>
    <xf numFmtId="3" fontId="28" fillId="48" borderId="20" xfId="136" applyNumberFormat="1" applyFont="1" applyFill="1" applyBorder="1" applyAlignment="1">
      <alignment vertical="center"/>
      <protection/>
    </xf>
    <xf numFmtId="3" fontId="28" fillId="0" borderId="20" xfId="136" applyNumberFormat="1" applyFont="1" applyFill="1" applyBorder="1" applyAlignment="1">
      <alignment vertical="center"/>
      <protection/>
    </xf>
    <xf numFmtId="9" fontId="0" fillId="0" borderId="0" xfId="148" applyFont="1" applyAlignment="1">
      <alignment vertical="center"/>
    </xf>
    <xf numFmtId="49" fontId="7" fillId="44" borderId="23" xfId="136" applyNumberFormat="1" applyFont="1" applyFill="1" applyBorder="1" applyAlignment="1">
      <alignment horizontal="center" vertical="center"/>
      <protection/>
    </xf>
    <xf numFmtId="3" fontId="25" fillId="44" borderId="20" xfId="136" applyNumberFormat="1" applyFont="1" applyFill="1" applyBorder="1" applyAlignment="1">
      <alignment vertical="center"/>
      <protection/>
    </xf>
    <xf numFmtId="49" fontId="4" fillId="0" borderId="20" xfId="136" applyNumberFormat="1" applyFont="1" applyBorder="1" applyAlignment="1">
      <alignment horizontal="center" vertical="center"/>
      <protection/>
    </xf>
    <xf numFmtId="49" fontId="4" fillId="47" borderId="20" xfId="136" applyNumberFormat="1" applyFont="1" applyFill="1" applyBorder="1" applyAlignment="1">
      <alignment horizontal="left" vertical="center"/>
      <protection/>
    </xf>
    <xf numFmtId="49" fontId="5" fillId="47" borderId="20" xfId="136" applyNumberFormat="1" applyFont="1" applyFill="1" applyBorder="1" applyAlignment="1">
      <alignment horizontal="left" vertical="center"/>
      <protection/>
    </xf>
    <xf numFmtId="3" fontId="28" fillId="0" borderId="20" xfId="138" applyNumberFormat="1" applyFont="1" applyFill="1" applyBorder="1" applyAlignment="1">
      <alignment vertical="center"/>
      <protection/>
    </xf>
    <xf numFmtId="49" fontId="20" fillId="0" borderId="0" xfId="136" applyNumberFormat="1" applyFont="1" applyAlignment="1">
      <alignment vertical="center"/>
      <protection/>
    </xf>
    <xf numFmtId="49" fontId="4" fillId="47" borderId="20" xfId="136" applyNumberFormat="1" applyFont="1" applyFill="1" applyBorder="1" applyAlignment="1">
      <alignment horizontal="left" vertical="center"/>
      <protection/>
    </xf>
    <xf numFmtId="3" fontId="28" fillId="0" borderId="20" xfId="138" applyNumberFormat="1" applyFont="1" applyFill="1" applyBorder="1" applyAlignment="1">
      <alignment horizontal="center" vertical="center"/>
      <protection/>
    </xf>
    <xf numFmtId="49" fontId="0" fillId="0" borderId="0" xfId="136" applyNumberFormat="1" applyFill="1">
      <alignment/>
      <protection/>
    </xf>
    <xf numFmtId="49" fontId="20" fillId="0" borderId="0" xfId="136" applyNumberFormat="1" applyFont="1">
      <alignment/>
      <protection/>
    </xf>
    <xf numFmtId="49" fontId="28" fillId="0" borderId="0" xfId="136" applyNumberFormat="1" applyFont="1" applyFill="1" applyBorder="1" applyAlignment="1">
      <alignment horizontal="center" wrapText="1"/>
      <protection/>
    </xf>
    <xf numFmtId="49" fontId="58" fillId="0" borderId="0" xfId="136" applyNumberFormat="1" applyFont="1" applyBorder="1">
      <alignment/>
      <protection/>
    </xf>
    <xf numFmtId="49" fontId="59" fillId="0" borderId="0" xfId="136" applyNumberFormat="1" applyFont="1">
      <alignment/>
      <protection/>
    </xf>
    <xf numFmtId="49" fontId="1" fillId="0" borderId="0" xfId="136" applyNumberFormat="1" applyFont="1">
      <alignment/>
      <protection/>
    </xf>
    <xf numFmtId="9" fontId="1" fillId="0" borderId="0" xfId="148" applyFont="1" applyAlignment="1">
      <alignment/>
    </xf>
    <xf numFmtId="49" fontId="60" fillId="0" borderId="0" xfId="136" applyNumberFormat="1" applyFont="1" applyBorder="1">
      <alignment/>
      <protection/>
    </xf>
    <xf numFmtId="49" fontId="25" fillId="0" borderId="0" xfId="136" applyNumberFormat="1" applyFont="1" applyBorder="1" applyAlignment="1">
      <alignment horizontal="center" wrapText="1"/>
      <protection/>
    </xf>
    <xf numFmtId="49" fontId="25" fillId="0" borderId="0" xfId="136" applyNumberFormat="1" applyFont="1" applyFill="1" applyBorder="1" applyAlignment="1">
      <alignment horizontal="center" wrapText="1"/>
      <protection/>
    </xf>
    <xf numFmtId="49" fontId="61" fillId="0" borderId="0" xfId="136" applyNumberFormat="1" applyFont="1" applyBorder="1">
      <alignment/>
      <protection/>
    </xf>
    <xf numFmtId="49" fontId="62" fillId="0" borderId="0" xfId="136" applyNumberFormat="1" applyFont="1" applyBorder="1" applyAlignment="1">
      <alignment wrapText="1"/>
      <protection/>
    </xf>
    <xf numFmtId="49" fontId="2" fillId="0" borderId="0" xfId="136" applyNumberFormat="1" applyFont="1" applyBorder="1">
      <alignment/>
      <protection/>
    </xf>
    <xf numFmtId="49" fontId="39" fillId="0" borderId="0" xfId="136" applyNumberFormat="1" applyFont="1" applyBorder="1" applyAlignment="1">
      <alignment horizontal="center" wrapText="1"/>
      <protection/>
    </xf>
    <xf numFmtId="49" fontId="39" fillId="0" borderId="0" xfId="136" applyNumberFormat="1" applyFont="1" applyFill="1" applyBorder="1" applyAlignment="1">
      <alignment horizontal="center" wrapText="1"/>
      <protection/>
    </xf>
    <xf numFmtId="49" fontId="63" fillId="0" borderId="0" xfId="136" applyNumberFormat="1" applyFont="1" applyBorder="1">
      <alignment/>
      <protection/>
    </xf>
    <xf numFmtId="49" fontId="28" fillId="0" borderId="0" xfId="136" applyNumberFormat="1" applyFont="1">
      <alignment/>
      <protection/>
    </xf>
    <xf numFmtId="49" fontId="28" fillId="0" borderId="0" xfId="136" applyNumberFormat="1" applyFont="1" applyFill="1">
      <alignment/>
      <protection/>
    </xf>
    <xf numFmtId="49" fontId="28" fillId="47" borderId="0" xfId="136" applyNumberFormat="1" applyFont="1" applyFill="1">
      <alignment/>
      <protection/>
    </xf>
    <xf numFmtId="0" fontId="25" fillId="0" borderId="0" xfId="136" applyFont="1" applyAlignment="1">
      <alignment horizontal="center"/>
      <protection/>
    </xf>
    <xf numFmtId="49" fontId="25" fillId="47" borderId="0" xfId="136" applyNumberFormat="1" applyFont="1" applyFill="1" applyAlignment="1">
      <alignment horizontal="center"/>
      <protection/>
    </xf>
    <xf numFmtId="0" fontId="65" fillId="0" borderId="0" xfId="136" applyFont="1" applyAlignment="1">
      <alignment/>
      <protection/>
    </xf>
    <xf numFmtId="0" fontId="3" fillId="0" borderId="0" xfId="136" applyFont="1" applyAlignment="1">
      <alignment/>
      <protection/>
    </xf>
    <xf numFmtId="49" fontId="30" fillId="0" borderId="0" xfId="136" applyNumberFormat="1" applyFont="1">
      <alignment/>
      <protection/>
    </xf>
    <xf numFmtId="3" fontId="0" fillId="0" borderId="0" xfId="136" applyNumberFormat="1" applyFont="1" applyFill="1">
      <alignment/>
      <protection/>
    </xf>
    <xf numFmtId="49" fontId="3"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19" fillId="0" borderId="22" xfId="136" applyNumberFormat="1" applyFont="1" applyFill="1" applyBorder="1" applyAlignment="1">
      <alignment/>
      <protection/>
    </xf>
    <xf numFmtId="49" fontId="5" fillId="0" borderId="22" xfId="136" applyNumberFormat="1" applyFont="1" applyFill="1" applyBorder="1" applyAlignment="1">
      <alignment horizontal="center"/>
      <protection/>
    </xf>
    <xf numFmtId="49" fontId="0" fillId="0" borderId="0" xfId="136" applyNumberFormat="1" applyFill="1" applyBorder="1">
      <alignment/>
      <protection/>
    </xf>
    <xf numFmtId="49" fontId="6" fillId="0" borderId="20" xfId="136" applyNumberFormat="1" applyFont="1" applyFill="1" applyBorder="1" applyAlignment="1">
      <alignment horizontal="center" vertical="center" wrapText="1"/>
      <protection/>
    </xf>
    <xf numFmtId="49" fontId="19" fillId="0" borderId="20" xfId="136" applyNumberFormat="1" applyFont="1" applyFill="1" applyBorder="1" applyAlignment="1">
      <alignment horizontal="center" vertical="center" wrapText="1"/>
      <protection/>
    </xf>
    <xf numFmtId="3" fontId="29" fillId="3" borderId="20" xfId="136" applyNumberFormat="1" applyFont="1" applyFill="1" applyBorder="1" applyAlignment="1">
      <alignment horizontal="center" vertical="center" wrapText="1"/>
      <protection/>
    </xf>
    <xf numFmtId="3" fontId="68" fillId="3" borderId="20" xfId="136" applyNumberFormat="1" applyFont="1" applyFill="1" applyBorder="1" applyAlignment="1">
      <alignment horizontal="center" vertical="center" wrapText="1"/>
      <protection/>
    </xf>
    <xf numFmtId="3" fontId="6" fillId="44" borderId="20" xfId="136" applyNumberFormat="1" applyFont="1" applyFill="1" applyBorder="1" applyAlignment="1">
      <alignment horizontal="center" vertical="center" wrapText="1"/>
      <protection/>
    </xf>
    <xf numFmtId="49" fontId="7" fillId="0" borderId="20" xfId="136" applyNumberFormat="1" applyFont="1" applyFill="1" applyBorder="1" applyAlignment="1">
      <alignment horizontal="center"/>
      <protection/>
    </xf>
    <xf numFmtId="49" fontId="7" fillId="0" borderId="20" xfId="136" applyNumberFormat="1" applyFont="1" applyFill="1" applyBorder="1" applyAlignment="1">
      <alignment horizontal="left"/>
      <protection/>
    </xf>
    <xf numFmtId="3" fontId="5" fillId="44" borderId="20" xfId="136" applyNumberFormat="1" applyFont="1" applyFill="1" applyBorder="1" applyAlignment="1">
      <alignment horizontal="center" vertical="center" wrapText="1"/>
      <protection/>
    </xf>
    <xf numFmtId="3" fontId="5" fillId="0" borderId="20" xfId="136" applyNumberFormat="1" applyFont="1" applyFill="1" applyBorder="1" applyAlignment="1">
      <alignment horizontal="center" vertical="center" wrapText="1"/>
      <protection/>
    </xf>
    <xf numFmtId="9" fontId="0" fillId="0" borderId="0" xfId="148" applyFont="1" applyFill="1" applyAlignment="1">
      <alignment/>
    </xf>
    <xf numFmtId="49" fontId="7" fillId="44" borderId="23" xfId="136" applyNumberFormat="1" applyFont="1" applyFill="1" applyBorder="1" applyAlignment="1">
      <alignment horizontal="center"/>
      <protection/>
    </xf>
    <xf numFmtId="49" fontId="7" fillId="44" borderId="20" xfId="136" applyNumberFormat="1" applyFont="1" applyFill="1" applyBorder="1" applyAlignment="1">
      <alignment horizontal="left"/>
      <protection/>
    </xf>
    <xf numFmtId="49" fontId="4" fillId="0" borderId="23" xfId="136" applyNumberFormat="1" applyFont="1" applyFill="1" applyBorder="1" applyAlignment="1">
      <alignment horizontal="center"/>
      <protection/>
    </xf>
    <xf numFmtId="49" fontId="4" fillId="47" borderId="20" xfId="136" applyNumberFormat="1" applyFont="1" applyFill="1" applyBorder="1" applyAlignment="1">
      <alignment horizontal="left"/>
      <protection/>
    </xf>
    <xf numFmtId="3" fontId="5" fillId="47" borderId="20" xfId="136" applyNumberFormat="1" applyFont="1" applyFill="1" applyBorder="1" applyAlignment="1">
      <alignment horizontal="center" vertical="center" wrapText="1"/>
      <protection/>
    </xf>
    <xf numFmtId="49" fontId="5" fillId="47" borderId="20" xfId="136" applyNumberFormat="1" applyFont="1" applyFill="1" applyBorder="1" applyAlignment="1">
      <alignment horizontal="left"/>
      <protection/>
    </xf>
    <xf numFmtId="49" fontId="6" fillId="0" borderId="19" xfId="136" applyNumberFormat="1" applyFont="1" applyFill="1" applyBorder="1" applyAlignment="1">
      <alignment horizontal="center"/>
      <protection/>
    </xf>
    <xf numFmtId="49" fontId="6" fillId="0" borderId="19" xfId="136" applyNumberFormat="1" applyFont="1" applyFill="1" applyBorder="1" applyAlignment="1">
      <alignment horizontal="left"/>
      <protection/>
    </xf>
    <xf numFmtId="3" fontId="5" fillId="0" borderId="19" xfId="136" applyNumberFormat="1" applyFont="1" applyFill="1" applyBorder="1" applyAlignment="1">
      <alignment horizontal="center" vertical="center" wrapText="1"/>
      <protection/>
    </xf>
    <xf numFmtId="49" fontId="15" fillId="0" borderId="0" xfId="136" applyNumberFormat="1" applyFont="1" applyFill="1" applyBorder="1" applyAlignment="1">
      <alignment vertical="center" wrapText="1"/>
      <protection/>
    </xf>
    <xf numFmtId="49" fontId="69" fillId="0" borderId="0" xfId="136" applyNumberFormat="1" applyFont="1" applyFill="1">
      <alignment/>
      <protection/>
    </xf>
    <xf numFmtId="49" fontId="4" fillId="0" borderId="0" xfId="136" applyNumberFormat="1" applyFont="1" applyFill="1">
      <alignment/>
      <protection/>
    </xf>
    <xf numFmtId="49" fontId="0" fillId="47" borderId="0" xfId="136" applyNumberFormat="1" applyFont="1" applyFill="1">
      <alignment/>
      <protection/>
    </xf>
    <xf numFmtId="49" fontId="3" fillId="47" borderId="0" xfId="136" applyNumberFormat="1" applyFont="1" applyFill="1" applyAlignment="1">
      <alignment horizontal="center"/>
      <protection/>
    </xf>
    <xf numFmtId="49" fontId="22" fillId="0" borderId="0" xfId="136" applyNumberFormat="1" applyFont="1" applyFill="1">
      <alignment/>
      <protection/>
    </xf>
    <xf numFmtId="49" fontId="3" fillId="0" borderId="0" xfId="136" applyNumberFormat="1" applyFont="1" applyFill="1">
      <alignment/>
      <protection/>
    </xf>
    <xf numFmtId="49" fontId="13" fillId="0" borderId="0" xfId="136" applyNumberFormat="1" applyFont="1" applyFill="1" applyAlignment="1">
      <alignment/>
      <protection/>
    </xf>
    <xf numFmtId="49" fontId="13" fillId="0" borderId="0" xfId="136" applyNumberFormat="1" applyFont="1" applyFill="1" applyAlignment="1">
      <alignment wrapText="1"/>
      <protection/>
    </xf>
    <xf numFmtId="49" fontId="13"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3" fillId="0" borderId="20" xfId="136" applyNumberFormat="1" applyFont="1" applyBorder="1" applyAlignment="1">
      <alignment horizontal="center"/>
      <protection/>
    </xf>
    <xf numFmtId="3" fontId="4" fillId="4" borderId="20" xfId="138" applyNumberFormat="1" applyFont="1" applyFill="1" applyBorder="1" applyAlignment="1">
      <alignment horizontal="center" vertical="center"/>
      <protection/>
    </xf>
    <xf numFmtId="3" fontId="31" fillId="47" borderId="20" xfId="136" applyNumberFormat="1" applyFont="1" applyFill="1" applyBorder="1" applyAlignment="1">
      <alignment horizontal="center" vertical="center"/>
      <protection/>
    </xf>
    <xf numFmtId="3" fontId="17" fillId="3" borderId="20" xfId="136" applyNumberFormat="1" applyFont="1" applyFill="1" applyBorder="1" applyAlignment="1">
      <alignment horizontal="center" vertical="center"/>
      <protection/>
    </xf>
    <xf numFmtId="3" fontId="33" fillId="3"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3" fontId="7" fillId="4" borderId="20" xfId="138" applyNumberFormat="1" applyFont="1" applyFill="1" applyBorder="1" applyAlignment="1">
      <alignment horizontal="center" vertical="center"/>
      <protection/>
    </xf>
    <xf numFmtId="49" fontId="7" fillId="0" borderId="20" xfId="136" applyNumberFormat="1" applyFont="1" applyBorder="1" applyAlignment="1">
      <alignment horizontal="center" vertical="center"/>
      <protection/>
    </xf>
    <xf numFmtId="49" fontId="7" fillId="47" borderId="20" xfId="136" applyNumberFormat="1" applyFont="1" applyFill="1" applyBorder="1" applyAlignment="1">
      <alignment horizontal="left" vertical="center"/>
      <protection/>
    </xf>
    <xf numFmtId="3" fontId="4" fillId="47" borderId="20" xfId="136" applyNumberFormat="1" applyFont="1" applyFill="1" applyBorder="1" applyAlignment="1">
      <alignment horizontal="center" vertical="center"/>
      <protection/>
    </xf>
    <xf numFmtId="3" fontId="4" fillId="44" borderId="20" xfId="136" applyNumberFormat="1" applyFont="1" applyFill="1" applyBorder="1" applyAlignment="1">
      <alignment horizontal="center" vertical="center"/>
      <protection/>
    </xf>
    <xf numFmtId="49" fontId="4" fillId="0" borderId="23" xfId="136" applyNumberFormat="1" applyFont="1" applyBorder="1" applyAlignment="1">
      <alignment horizontal="center" vertical="center"/>
      <protection/>
    </xf>
    <xf numFmtId="49" fontId="0" fillId="0" borderId="0" xfId="136" applyNumberFormat="1" applyFont="1" applyAlignment="1">
      <alignment vertical="center"/>
      <protection/>
    </xf>
    <xf numFmtId="3" fontId="4" fillId="0" borderId="20" xfId="136" applyNumberFormat="1" applyFont="1" applyFill="1" applyBorder="1" applyAlignment="1">
      <alignment horizontal="center" vertical="center"/>
      <protection/>
    </xf>
    <xf numFmtId="3" fontId="4" fillId="47" borderId="20" xfId="138" applyNumberFormat="1" applyFont="1" applyFill="1" applyBorder="1" applyAlignment="1">
      <alignment horizontal="center" vertical="center"/>
      <protection/>
    </xf>
    <xf numFmtId="49" fontId="4" fillId="47" borderId="23" xfId="136" applyNumberFormat="1" applyFont="1" applyFill="1" applyBorder="1" applyAlignment="1">
      <alignment horizontal="center" vertical="center"/>
      <protection/>
    </xf>
    <xf numFmtId="9" fontId="20" fillId="0" borderId="0" xfId="148" applyFont="1" applyAlignment="1">
      <alignment vertical="center"/>
    </xf>
    <xf numFmtId="49" fontId="4" fillId="0" borderId="0" xfId="136" applyNumberFormat="1" applyFont="1" applyBorder="1" applyAlignment="1">
      <alignment horizontal="center"/>
      <protection/>
    </xf>
    <xf numFmtId="49" fontId="4" fillId="47"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4" fillId="47" borderId="19" xfId="138" applyNumberFormat="1" applyFont="1" applyFill="1" applyBorder="1" applyAlignment="1">
      <alignment horizontal="center" vertical="center"/>
      <protection/>
    </xf>
    <xf numFmtId="9" fontId="0" fillId="0" borderId="0" xfId="148" applyFont="1" applyAlignment="1">
      <alignment/>
    </xf>
    <xf numFmtId="49" fontId="28" fillId="0" borderId="0" xfId="136" applyNumberFormat="1" applyFont="1" applyBorder="1" applyAlignment="1">
      <alignment wrapText="1"/>
      <protection/>
    </xf>
    <xf numFmtId="3" fontId="4" fillId="47" borderId="0" xfId="138" applyNumberFormat="1" applyFont="1" applyFill="1" applyBorder="1" applyAlignment="1">
      <alignment horizontal="center" vertical="center"/>
      <protection/>
    </xf>
    <xf numFmtId="49" fontId="28" fillId="0" borderId="0" xfId="136" applyNumberFormat="1" applyFont="1" applyAlignment="1">
      <alignment wrapText="1"/>
      <protection/>
    </xf>
    <xf numFmtId="49" fontId="36" fillId="0" borderId="0" xfId="136" applyNumberFormat="1" applyFont="1">
      <alignment/>
      <protection/>
    </xf>
    <xf numFmtId="49" fontId="36" fillId="0" borderId="0" xfId="136" applyNumberFormat="1" applyFont="1" applyAlignment="1">
      <alignment wrapText="1"/>
      <protection/>
    </xf>
    <xf numFmtId="49" fontId="3" fillId="47" borderId="0" xfId="136" applyNumberFormat="1" applyFont="1" applyFill="1" applyAlignment="1">
      <alignment/>
      <protection/>
    </xf>
    <xf numFmtId="49" fontId="71" fillId="0" borderId="0" xfId="136" applyNumberFormat="1" applyFont="1">
      <alignment/>
      <protection/>
    </xf>
    <xf numFmtId="49" fontId="13" fillId="0" borderId="0" xfId="136" applyNumberFormat="1" applyFont="1" applyBorder="1" applyAlignment="1">
      <alignment wrapText="1"/>
      <protection/>
    </xf>
    <xf numFmtId="49" fontId="0" fillId="0" borderId="0" xfId="139" applyNumberFormat="1" applyFont="1" applyAlignment="1">
      <alignment horizontal="left"/>
      <protection/>
    </xf>
    <xf numFmtId="49" fontId="14" fillId="0" borderId="0" xfId="139" applyNumberFormat="1" applyFont="1" applyAlignment="1">
      <alignment wrapText="1"/>
      <protection/>
    </xf>
    <xf numFmtId="49" fontId="3" fillId="47" borderId="0" xfId="139" applyNumberFormat="1" applyFont="1" applyFill="1" applyBorder="1" applyAlignment="1">
      <alignment horizontal="left"/>
      <protection/>
    </xf>
    <xf numFmtId="49" fontId="0" fillId="47" borderId="0" xfId="139" applyNumberFormat="1" applyFont="1" applyFill="1" applyBorder="1" applyAlignment="1">
      <alignment horizontal="left"/>
      <protection/>
    </xf>
    <xf numFmtId="49" fontId="26" fillId="0" borderId="0" xfId="139" applyNumberFormat="1" applyFont="1">
      <alignment/>
      <protection/>
    </xf>
    <xf numFmtId="49" fontId="0" fillId="47" borderId="0" xfId="139" applyNumberFormat="1" applyFont="1" applyFill="1" applyBorder="1" applyAlignment="1">
      <alignment/>
      <protection/>
    </xf>
    <xf numFmtId="49" fontId="3"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18" fillId="0" borderId="22" xfId="139" applyNumberFormat="1" applyFont="1" applyBorder="1" applyAlignment="1">
      <alignment horizontal="left"/>
      <protection/>
    </xf>
    <xf numFmtId="49" fontId="3" fillId="0" borderId="22" xfId="139" applyNumberFormat="1" applyFont="1" applyBorder="1" applyAlignment="1">
      <alignment horizontal="left"/>
      <protection/>
    </xf>
    <xf numFmtId="49" fontId="26" fillId="0" borderId="0" xfId="139" applyNumberFormat="1" applyFont="1" applyFill="1">
      <alignment/>
      <protection/>
    </xf>
    <xf numFmtId="49" fontId="26" fillId="0" borderId="0" xfId="139" applyNumberFormat="1" applyFont="1" applyAlignment="1">
      <alignment vertical="center"/>
      <protection/>
    </xf>
    <xf numFmtId="49" fontId="6" fillId="47" borderId="20" xfId="139" applyNumberFormat="1" applyFont="1" applyFill="1" applyBorder="1" applyAlignment="1">
      <alignment horizontal="left" vertical="center"/>
      <protection/>
    </xf>
    <xf numFmtId="49" fontId="1" fillId="0" borderId="0" xfId="139" applyNumberFormat="1" applyFont="1">
      <alignment/>
      <protection/>
    </xf>
    <xf numFmtId="49" fontId="28" fillId="0" borderId="0" xfId="139" applyNumberFormat="1" applyFont="1" applyBorder="1" applyAlignment="1">
      <alignment/>
      <protection/>
    </xf>
    <xf numFmtId="49" fontId="78" fillId="0" borderId="0" xfId="139" applyNumberFormat="1" applyFont="1">
      <alignment/>
      <protection/>
    </xf>
    <xf numFmtId="49" fontId="25" fillId="0" borderId="0" xfId="139" applyNumberFormat="1" applyFont="1" applyBorder="1" applyAlignment="1">
      <alignment/>
      <protection/>
    </xf>
    <xf numFmtId="49" fontId="5" fillId="0" borderId="0" xfId="139" applyNumberFormat="1" applyFont="1">
      <alignment/>
      <protection/>
    </xf>
    <xf numFmtId="49" fontId="28" fillId="0" borderId="0" xfId="139" applyNumberFormat="1" applyFont="1" applyAlignment="1">
      <alignment horizontal="center"/>
      <protection/>
    </xf>
    <xf numFmtId="49" fontId="28" fillId="0" borderId="0" xfId="139" applyNumberFormat="1" applyFont="1">
      <alignment/>
      <protection/>
    </xf>
    <xf numFmtId="49" fontId="78" fillId="0" borderId="0" xfId="139" applyNumberFormat="1" applyFont="1" applyAlignment="1">
      <alignment horizontal="center"/>
      <protection/>
    </xf>
    <xf numFmtId="49" fontId="13" fillId="0" borderId="0" xfId="139" applyNumberFormat="1" applyFont="1" applyBorder="1" applyAlignment="1">
      <alignment wrapText="1"/>
      <protection/>
    </xf>
    <xf numFmtId="49" fontId="80" fillId="0" borderId="0" xfId="139" applyNumberFormat="1" applyFont="1">
      <alignment/>
      <protection/>
    </xf>
    <xf numFmtId="9" fontId="26" fillId="0" borderId="0" xfId="148" applyFont="1" applyAlignment="1">
      <alignment/>
    </xf>
    <xf numFmtId="3" fontId="0" fillId="47" borderId="0" xfId="139" applyNumberFormat="1" applyFont="1" applyFill="1" applyBorder="1" applyAlignment="1">
      <alignment/>
      <protection/>
    </xf>
    <xf numFmtId="0" fontId="26"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26" fillId="0" borderId="0" xfId="139" applyFont="1">
      <alignment/>
      <protection/>
    </xf>
    <xf numFmtId="0" fontId="6" fillId="0" borderId="20" xfId="139" applyFont="1" applyBorder="1" applyAlignment="1">
      <alignment horizontal="center" vertical="center"/>
      <protection/>
    </xf>
    <xf numFmtId="0" fontId="6" fillId="47" borderId="20" xfId="139" applyFont="1" applyFill="1" applyBorder="1" applyAlignment="1">
      <alignment horizontal="left" vertical="center"/>
      <protection/>
    </xf>
    <xf numFmtId="9" fontId="26" fillId="0" borderId="0" xfId="148" applyFont="1" applyAlignment="1">
      <alignment vertical="center"/>
    </xf>
    <xf numFmtId="0" fontId="5" fillId="0" borderId="23" xfId="139" applyFont="1" applyBorder="1" applyAlignment="1">
      <alignment horizontal="center" vertical="center"/>
      <protection/>
    </xf>
    <xf numFmtId="0" fontId="26" fillId="0" borderId="0" xfId="139" applyFont="1" applyAlignment="1">
      <alignment vertical="center"/>
      <protection/>
    </xf>
    <xf numFmtId="0" fontId="1" fillId="0" borderId="0" xfId="139" applyFont="1">
      <alignment/>
      <protection/>
    </xf>
    <xf numFmtId="0" fontId="25" fillId="0" borderId="0" xfId="139" applyFont="1" applyBorder="1" applyAlignment="1">
      <alignment horizontal="center" wrapText="1"/>
      <protection/>
    </xf>
    <xf numFmtId="0" fontId="28" fillId="0" borderId="0" xfId="139" applyFont="1" applyBorder="1" applyAlignment="1">
      <alignment wrapText="1"/>
      <protection/>
    </xf>
    <xf numFmtId="0" fontId="25" fillId="0" borderId="0" xfId="139" applyNumberFormat="1" applyFont="1" applyBorder="1" applyAlignment="1">
      <alignment/>
      <protection/>
    </xf>
    <xf numFmtId="0" fontId="78" fillId="0" borderId="0" xfId="139" applyFont="1">
      <alignment/>
      <protection/>
    </xf>
    <xf numFmtId="0" fontId="25" fillId="0" borderId="0" xfId="139" applyNumberFormat="1" applyFont="1" applyBorder="1" applyAlignment="1">
      <alignment horizontal="center"/>
      <protection/>
    </xf>
    <xf numFmtId="0" fontId="5" fillId="0" borderId="0" xfId="139" applyFont="1">
      <alignment/>
      <protection/>
    </xf>
    <xf numFmtId="0" fontId="28" fillId="0" borderId="0" xfId="139" applyFont="1">
      <alignment/>
      <protection/>
    </xf>
    <xf numFmtId="0" fontId="25" fillId="0" borderId="0" xfId="136" applyFont="1" applyAlignment="1">
      <alignment/>
      <protection/>
    </xf>
    <xf numFmtId="49" fontId="19" fillId="0" borderId="0" xfId="139" applyNumberFormat="1" applyFont="1">
      <alignment/>
      <protection/>
    </xf>
    <xf numFmtId="49" fontId="4" fillId="47" borderId="0" xfId="139" applyNumberFormat="1" applyFont="1" applyFill="1" applyBorder="1" applyAlignment="1">
      <alignment horizontal="left"/>
      <protection/>
    </xf>
    <xf numFmtId="49" fontId="4" fillId="0" borderId="0" xfId="139" applyNumberFormat="1" applyFont="1" applyBorder="1" applyAlignment="1">
      <alignment horizontal="left"/>
      <protection/>
    </xf>
    <xf numFmtId="49" fontId="0" fillId="0" borderId="22" xfId="139" applyNumberFormat="1" applyFont="1" applyBorder="1" applyAlignment="1">
      <alignment/>
      <protection/>
    </xf>
    <xf numFmtId="49" fontId="6" fillId="0" borderId="20" xfId="139" applyNumberFormat="1" applyFont="1" applyFill="1" applyBorder="1" applyAlignment="1">
      <alignment horizontal="center" vertical="center" wrapText="1"/>
      <protection/>
    </xf>
    <xf numFmtId="49" fontId="5" fillId="0" borderId="24" xfId="139" applyNumberFormat="1" applyFont="1" applyFill="1" applyBorder="1">
      <alignment/>
      <protection/>
    </xf>
    <xf numFmtId="49" fontId="5" fillId="0" borderId="0" xfId="139" applyNumberFormat="1" applyFont="1" applyFill="1">
      <alignment/>
      <protection/>
    </xf>
    <xf numFmtId="49" fontId="24" fillId="0" borderId="0" xfId="139" applyNumberFormat="1" applyFont="1" applyFill="1">
      <alignment/>
      <protection/>
    </xf>
    <xf numFmtId="49" fontId="6" fillId="0" borderId="25" xfId="139" applyNumberFormat="1" applyFont="1" applyFill="1" applyBorder="1" applyAlignment="1">
      <alignment horizontal="center" vertical="center" wrapText="1"/>
      <protection/>
    </xf>
    <xf numFmtId="49" fontId="19" fillId="0" borderId="20" xfId="139" applyNumberFormat="1" applyFont="1" applyFill="1" applyBorder="1" applyAlignment="1">
      <alignment horizontal="center" vertical="center"/>
      <protection/>
    </xf>
    <xf numFmtId="49" fontId="19" fillId="0" borderId="20" xfId="139" applyNumberFormat="1" applyFont="1" applyBorder="1" applyAlignment="1">
      <alignment horizontal="center" vertical="center"/>
      <protection/>
    </xf>
    <xf numFmtId="49" fontId="5" fillId="0" borderId="0" xfId="139" applyNumberFormat="1" applyFont="1" applyAlignment="1">
      <alignment vertical="center"/>
      <protection/>
    </xf>
    <xf numFmtId="3" fontId="29" fillId="3" borderId="20" xfId="139" applyNumberFormat="1" applyFont="1" applyFill="1" applyBorder="1" applyAlignment="1">
      <alignment horizontal="center" vertical="center"/>
      <protection/>
    </xf>
    <xf numFmtId="3" fontId="68" fillId="3" borderId="20" xfId="139" applyNumberFormat="1" applyFont="1" applyFill="1" applyBorder="1" applyAlignment="1">
      <alignment horizontal="center" vertical="center"/>
      <protection/>
    </xf>
    <xf numFmtId="3" fontId="29" fillId="4" borderId="20" xfId="139" applyNumberFormat="1" applyFont="1" applyFill="1" applyBorder="1" applyAlignment="1">
      <alignment horizontal="center" vertical="center"/>
      <protection/>
    </xf>
    <xf numFmtId="3" fontId="6" fillId="44" borderId="20" xfId="139" applyNumberFormat="1" applyFont="1" applyFill="1" applyBorder="1" applyAlignment="1">
      <alignment horizontal="center" vertical="center"/>
      <protection/>
    </xf>
    <xf numFmtId="49" fontId="6" fillId="0" borderId="20" xfId="139" applyNumberFormat="1" applyFont="1" applyBorder="1" applyAlignment="1">
      <alignment horizontal="center" vertical="center"/>
      <protection/>
    </xf>
    <xf numFmtId="3" fontId="5" fillId="47" borderId="20" xfId="139" applyNumberFormat="1" applyFont="1" applyFill="1" applyBorder="1" applyAlignment="1">
      <alignment horizontal="center" vertical="center"/>
      <protection/>
    </xf>
    <xf numFmtId="49" fontId="6" fillId="0" borderId="23" xfId="139" applyNumberFormat="1" applyFont="1" applyBorder="1" applyAlignment="1">
      <alignment horizontal="center" vertical="center"/>
      <protection/>
    </xf>
    <xf numFmtId="49" fontId="5" fillId="0" borderId="23" xfId="139" applyNumberFormat="1" applyFont="1" applyBorder="1" applyAlignment="1">
      <alignment horizontal="center" vertical="center"/>
      <protection/>
    </xf>
    <xf numFmtId="3" fontId="5" fillId="0" borderId="20" xfId="139" applyNumberFormat="1" applyFont="1" applyBorder="1" applyAlignment="1">
      <alignment horizontal="center" vertical="center"/>
      <protection/>
    </xf>
    <xf numFmtId="49" fontId="86" fillId="0" borderId="0" xfId="139" applyNumberFormat="1" applyFont="1">
      <alignment/>
      <protection/>
    </xf>
    <xf numFmtId="49" fontId="26" fillId="0" borderId="0" xfId="139" applyNumberFormat="1">
      <alignment/>
      <protection/>
    </xf>
    <xf numFmtId="49" fontId="28" fillId="0" borderId="0" xfId="139" applyNumberFormat="1" applyFont="1" applyBorder="1" applyAlignment="1">
      <alignment wrapText="1"/>
      <protection/>
    </xf>
    <xf numFmtId="49" fontId="21" fillId="0" borderId="0" xfId="139" applyNumberFormat="1" applyFont="1">
      <alignment/>
      <protection/>
    </xf>
    <xf numFmtId="49" fontId="30" fillId="0" borderId="0" xfId="139" applyNumberFormat="1" applyFont="1">
      <alignment/>
      <protection/>
    </xf>
    <xf numFmtId="49" fontId="30" fillId="0" borderId="0" xfId="139" applyNumberFormat="1" applyFont="1" applyAlignment="1">
      <alignment horizontal="center"/>
      <protection/>
    </xf>
    <xf numFmtId="0" fontId="4" fillId="0" borderId="0" xfId="139" applyNumberFormat="1" applyFont="1" applyAlignment="1">
      <alignment horizontal="left"/>
      <protection/>
    </xf>
    <xf numFmtId="0" fontId="5" fillId="0" borderId="0" xfId="139" applyFont="1" applyAlignment="1">
      <alignment/>
      <protection/>
    </xf>
    <xf numFmtId="3" fontId="5" fillId="0" borderId="0" xfId="139" applyNumberFormat="1" applyFont="1">
      <alignment/>
      <protection/>
    </xf>
    <xf numFmtId="0" fontId="7" fillId="0" borderId="0" xfId="139" applyFont="1" applyBorder="1" applyAlignment="1">
      <alignment/>
      <protection/>
    </xf>
    <xf numFmtId="0" fontId="26" fillId="0" borderId="24" xfId="139" applyFont="1" applyBorder="1">
      <alignment/>
      <protection/>
    </xf>
    <xf numFmtId="0" fontId="26" fillId="0" borderId="0" xfId="139" applyFont="1" applyBorder="1">
      <alignment/>
      <protection/>
    </xf>
    <xf numFmtId="0" fontId="12" fillId="0" borderId="20" xfId="139" applyFont="1" applyBorder="1" applyAlignment="1">
      <alignment horizontal="center" vertical="center" wrapText="1"/>
      <protection/>
    </xf>
    <xf numFmtId="0" fontId="19" fillId="0" borderId="23" xfId="139" applyFont="1" applyFill="1" applyBorder="1" applyAlignment="1">
      <alignment horizontal="center" vertical="center"/>
      <protection/>
    </xf>
    <xf numFmtId="0" fontId="19" fillId="0" borderId="20" xfId="139" applyFont="1" applyFill="1" applyBorder="1" applyAlignment="1">
      <alignment horizontal="center" vertical="center"/>
      <protection/>
    </xf>
    <xf numFmtId="0" fontId="19" fillId="0" borderId="20" xfId="139" applyFont="1" applyBorder="1" applyAlignment="1">
      <alignment horizontal="center" vertical="center"/>
      <protection/>
    </xf>
    <xf numFmtId="3" fontId="20" fillId="3" borderId="20" xfId="139" applyNumberFormat="1" applyFont="1" applyFill="1" applyBorder="1" applyAlignment="1">
      <alignment horizontal="center" vertical="center"/>
      <protection/>
    </xf>
    <xf numFmtId="3" fontId="34" fillId="3" borderId="20" xfId="139" applyNumberFormat="1" applyFont="1" applyFill="1" applyBorder="1" applyAlignment="1">
      <alignment horizontal="center" vertical="center"/>
      <protection/>
    </xf>
    <xf numFmtId="3" fontId="3" fillId="44" borderId="23" xfId="139" applyNumberFormat="1" applyFont="1" applyFill="1" applyBorder="1" applyAlignment="1">
      <alignment horizontal="center" vertical="center"/>
      <protection/>
    </xf>
    <xf numFmtId="3" fontId="0" fillId="48" borderId="23" xfId="139" applyNumberFormat="1" applyFont="1" applyFill="1" applyBorder="1" applyAlignment="1">
      <alignment horizontal="center" vertical="center"/>
      <protection/>
    </xf>
    <xf numFmtId="3" fontId="0" fillId="0" borderId="20" xfId="139" applyNumberFormat="1" applyFont="1" applyBorder="1" applyAlignment="1">
      <alignment horizontal="center" vertical="center"/>
      <protection/>
    </xf>
    <xf numFmtId="3" fontId="0" fillId="0" borderId="26" xfId="139" applyNumberFormat="1" applyFont="1" applyBorder="1" applyAlignment="1">
      <alignment horizontal="center" vertical="center"/>
      <protection/>
    </xf>
    <xf numFmtId="0" fontId="6" fillId="0" borderId="23" xfId="139" applyFont="1" applyBorder="1" applyAlignment="1">
      <alignment horizontal="center" vertical="center"/>
      <protection/>
    </xf>
    <xf numFmtId="3" fontId="0" fillId="44" borderId="23" xfId="139" applyNumberFormat="1" applyFont="1" applyFill="1" applyBorder="1" applyAlignment="1">
      <alignment horizontal="center" vertical="center"/>
      <protection/>
    </xf>
    <xf numFmtId="3" fontId="0" fillId="47" borderId="20" xfId="139" applyNumberFormat="1" applyFont="1" applyFill="1" applyBorder="1" applyAlignment="1">
      <alignment horizontal="center" vertical="center"/>
      <protection/>
    </xf>
    <xf numFmtId="3" fontId="0" fillId="47" borderId="26" xfId="139" applyNumberFormat="1" applyFont="1" applyFill="1" applyBorder="1" applyAlignment="1">
      <alignment horizontal="center" vertical="center"/>
      <protection/>
    </xf>
    <xf numFmtId="0" fontId="28" fillId="0" borderId="0" xfId="139" applyNumberFormat="1" applyFont="1" applyBorder="1" applyAlignment="1">
      <alignment/>
      <protection/>
    </xf>
    <xf numFmtId="0" fontId="87" fillId="0" borderId="0" xfId="139" applyFont="1">
      <alignment/>
      <protection/>
    </xf>
    <xf numFmtId="0" fontId="16" fillId="0" borderId="0" xfId="139" applyFont="1">
      <alignment/>
      <protection/>
    </xf>
    <xf numFmtId="0" fontId="27" fillId="0" borderId="0" xfId="139" applyFont="1">
      <alignment/>
      <protection/>
    </xf>
    <xf numFmtId="0" fontId="13" fillId="0" borderId="0" xfId="139" applyFont="1">
      <alignment/>
      <protection/>
    </xf>
    <xf numFmtId="49" fontId="13" fillId="0" borderId="0" xfId="139" applyNumberFormat="1" applyFont="1">
      <alignment/>
      <protection/>
    </xf>
    <xf numFmtId="0" fontId="80" fillId="0" borderId="0" xfId="139" applyFont="1">
      <alignment/>
      <protection/>
    </xf>
    <xf numFmtId="49" fontId="18" fillId="0" borderId="0" xfId="139" applyNumberFormat="1" applyFont="1" applyBorder="1" applyAlignment="1">
      <alignment/>
      <protection/>
    </xf>
    <xf numFmtId="49" fontId="26" fillId="0" borderId="0" xfId="139" applyNumberFormat="1" applyFont="1" applyAlignment="1">
      <alignment horizontal="center"/>
      <protection/>
    </xf>
    <xf numFmtId="3" fontId="19" fillId="47" borderId="22" xfId="139" applyNumberFormat="1" applyFont="1" applyFill="1" applyBorder="1" applyAlignment="1">
      <alignment horizontal="center"/>
      <protection/>
    </xf>
    <xf numFmtId="49" fontId="5" fillId="0" borderId="22" xfId="139" applyNumberFormat="1" applyFont="1" applyBorder="1" applyAlignment="1">
      <alignment/>
      <protection/>
    </xf>
    <xf numFmtId="49" fontId="26" fillId="0" borderId="0" xfId="139" applyNumberFormat="1" applyFill="1">
      <alignment/>
      <protection/>
    </xf>
    <xf numFmtId="49" fontId="26" fillId="0" borderId="0" xfId="139" applyNumberFormat="1" applyFill="1" applyAlignment="1">
      <alignment vertical="center" wrapText="1"/>
      <protection/>
    </xf>
    <xf numFmtId="49" fontId="26" fillId="0" borderId="0" xfId="139" applyNumberFormat="1" applyAlignment="1">
      <alignment vertical="center"/>
      <protection/>
    </xf>
    <xf numFmtId="3" fontId="5" fillId="44" borderId="20" xfId="139" applyNumberFormat="1" applyFont="1" applyFill="1" applyBorder="1" applyAlignment="1">
      <alignment horizontal="center" vertical="center"/>
      <protection/>
    </xf>
    <xf numFmtId="3" fontId="26" fillId="0" borderId="20" xfId="139" applyNumberFormat="1" applyFont="1" applyBorder="1" applyAlignment="1">
      <alignment horizontal="center" vertical="center"/>
      <protection/>
    </xf>
    <xf numFmtId="0" fontId="5" fillId="0" borderId="20" xfId="139" applyFont="1" applyBorder="1" applyAlignment="1">
      <alignment horizontal="center" vertical="center"/>
      <protection/>
    </xf>
    <xf numFmtId="3" fontId="5" fillId="0" borderId="20" xfId="139" applyNumberFormat="1" applyFont="1" applyFill="1" applyBorder="1" applyAlignment="1">
      <alignment horizontal="center" vertical="center"/>
      <protection/>
    </xf>
    <xf numFmtId="3" fontId="26" fillId="0" borderId="20" xfId="139" applyNumberFormat="1" applyFont="1" applyFill="1" applyBorder="1" applyAlignment="1">
      <alignment horizontal="center" vertical="center"/>
      <protection/>
    </xf>
    <xf numFmtId="49" fontId="26" fillId="0" borderId="0" xfId="139" applyNumberFormat="1" applyAlignment="1">
      <alignment horizontal="center"/>
      <protection/>
    </xf>
    <xf numFmtId="49" fontId="71" fillId="0" borderId="0" xfId="139" applyNumberFormat="1" applyFont="1" applyAlignment="1">
      <alignment horizontal="left"/>
      <protection/>
    </xf>
    <xf numFmtId="49" fontId="30" fillId="0" borderId="0" xfId="139" applyNumberFormat="1" applyFont="1" applyAlignment="1">
      <alignment/>
      <protection/>
    </xf>
    <xf numFmtId="49" fontId="3" fillId="47" borderId="0" xfId="139" applyNumberFormat="1" applyFont="1" applyFill="1" applyBorder="1" applyAlignment="1">
      <alignment/>
      <protection/>
    </xf>
    <xf numFmtId="49" fontId="3" fillId="0" borderId="0" xfId="139" applyNumberFormat="1" applyFont="1" applyAlignment="1">
      <alignment/>
      <protection/>
    </xf>
    <xf numFmtId="49" fontId="3" fillId="0" borderId="0" xfId="139" applyNumberFormat="1" applyFont="1" applyBorder="1" applyAlignment="1">
      <alignment/>
      <protection/>
    </xf>
    <xf numFmtId="49" fontId="6" fillId="0" borderId="22" xfId="139" applyNumberFormat="1" applyFont="1" applyBorder="1" applyAlignment="1">
      <alignment/>
      <protection/>
    </xf>
    <xf numFmtId="3" fontId="19" fillId="0" borderId="20" xfId="139" applyNumberFormat="1" applyFont="1" applyBorder="1" applyAlignment="1">
      <alignment horizontal="center" vertical="center"/>
      <protection/>
    </xf>
    <xf numFmtId="49" fontId="26" fillId="47" borderId="0" xfId="139" applyNumberFormat="1" applyFont="1" applyFill="1" applyAlignment="1">
      <alignment vertical="center"/>
      <protection/>
    </xf>
    <xf numFmtId="3" fontId="26" fillId="47" borderId="20" xfId="139" applyNumberFormat="1" applyFont="1" applyFill="1" applyBorder="1" applyAlignment="1">
      <alignment horizontal="center" vertical="center"/>
      <protection/>
    </xf>
    <xf numFmtId="3" fontId="90" fillId="0" borderId="20" xfId="139" applyNumberFormat="1" applyFont="1" applyBorder="1" applyAlignment="1">
      <alignment horizontal="center" vertical="center"/>
      <protection/>
    </xf>
    <xf numFmtId="0" fontId="5" fillId="0" borderId="19" xfId="139" applyFont="1" applyFill="1" applyBorder="1" applyAlignment="1">
      <alignment horizontal="center" vertical="center"/>
      <protection/>
    </xf>
    <xf numFmtId="49" fontId="6" fillId="0" borderId="19" xfId="136" applyNumberFormat="1" applyFont="1" applyFill="1" applyBorder="1" applyAlignment="1">
      <alignment horizontal="left" vertical="center"/>
      <protection/>
    </xf>
    <xf numFmtId="3" fontId="5" fillId="0" borderId="19" xfId="139" applyNumberFormat="1" applyFont="1" applyFill="1" applyBorder="1" applyAlignment="1">
      <alignment horizontal="center" vertical="center"/>
      <protection/>
    </xf>
    <xf numFmtId="3" fontId="19" fillId="0" borderId="19" xfId="139" applyNumberFormat="1" applyFont="1" applyFill="1" applyBorder="1" applyAlignment="1">
      <alignment horizontal="center" vertical="center"/>
      <protection/>
    </xf>
    <xf numFmtId="3" fontId="26" fillId="0" borderId="19" xfId="139" applyNumberFormat="1" applyFont="1" applyFill="1" applyBorder="1" applyAlignment="1">
      <alignment vertical="center"/>
      <protection/>
    </xf>
    <xf numFmtId="3" fontId="91" fillId="0" borderId="19" xfId="139" applyNumberFormat="1" applyFont="1" applyFill="1" applyBorder="1" applyAlignment="1">
      <alignment vertical="center"/>
      <protection/>
    </xf>
    <xf numFmtId="49" fontId="30" fillId="0" borderId="0" xfId="139" applyNumberFormat="1" applyFont="1" applyBorder="1" applyAlignment="1">
      <alignment/>
      <protection/>
    </xf>
    <xf numFmtId="49" fontId="28" fillId="0" borderId="0" xfId="139" applyNumberFormat="1" applyFont="1" applyBorder="1" applyAlignment="1">
      <alignment horizontal="center"/>
      <protection/>
    </xf>
    <xf numFmtId="49" fontId="28" fillId="0" borderId="0" xfId="139" applyNumberFormat="1" applyFont="1" applyAlignment="1">
      <alignment/>
      <protection/>
    </xf>
    <xf numFmtId="0" fontId="5" fillId="47" borderId="0" xfId="139" applyFont="1" applyFill="1" applyBorder="1" applyAlignment="1">
      <alignment/>
      <protection/>
    </xf>
    <xf numFmtId="49" fontId="92" fillId="0" borderId="0" xfId="139" applyNumberFormat="1" applyFont="1">
      <alignment/>
      <protection/>
    </xf>
    <xf numFmtId="49" fontId="93" fillId="0" borderId="0" xfId="139" applyNumberFormat="1" applyFont="1">
      <alignment/>
      <protection/>
    </xf>
    <xf numFmtId="49" fontId="94" fillId="0" borderId="0" xfId="139" applyNumberFormat="1" applyFont="1" applyAlignment="1">
      <alignment horizontal="center"/>
      <protection/>
    </xf>
    <xf numFmtId="49" fontId="25" fillId="47" borderId="0" xfId="136" applyNumberFormat="1" applyFont="1" applyFill="1" applyAlignment="1">
      <alignment/>
      <protection/>
    </xf>
    <xf numFmtId="49" fontId="79" fillId="0" borderId="0" xfId="139" applyNumberFormat="1" applyFont="1">
      <alignment/>
      <protection/>
    </xf>
    <xf numFmtId="49" fontId="30" fillId="0" borderId="0" xfId="139" applyNumberFormat="1" applyFont="1" applyBorder="1" applyAlignment="1">
      <alignment wrapText="1"/>
      <protection/>
    </xf>
    <xf numFmtId="49" fontId="82" fillId="0" borderId="0" xfId="139" applyNumberFormat="1" applyFont="1">
      <alignment/>
      <protection/>
    </xf>
    <xf numFmtId="49" fontId="77" fillId="0" borderId="0" xfId="139" applyNumberFormat="1" applyFont="1">
      <alignment/>
      <protection/>
    </xf>
    <xf numFmtId="49" fontId="14"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3" fillId="0" borderId="0" xfId="139" applyNumberFormat="1" applyFont="1" applyFill="1" applyBorder="1" applyAlignment="1">
      <alignment/>
      <protection/>
    </xf>
    <xf numFmtId="49" fontId="95" fillId="0" borderId="0" xfId="139" applyNumberFormat="1" applyFont="1" applyFill="1">
      <alignment/>
      <protection/>
    </xf>
    <xf numFmtId="49" fontId="26" fillId="0" borderId="0" xfId="139" applyNumberFormat="1" applyFont="1" applyFill="1" applyAlignment="1">
      <alignment horizontal="center"/>
      <protection/>
    </xf>
    <xf numFmtId="49" fontId="19" fillId="0" borderId="0" xfId="139" applyNumberFormat="1" applyFont="1" applyFill="1" applyBorder="1" applyAlignment="1">
      <alignment/>
      <protection/>
    </xf>
    <xf numFmtId="49" fontId="6" fillId="0" borderId="0" xfId="139" applyNumberFormat="1" applyFont="1" applyFill="1" applyBorder="1" applyAlignment="1">
      <alignment/>
      <protection/>
    </xf>
    <xf numFmtId="49" fontId="81" fillId="0" borderId="0" xfId="139" applyNumberFormat="1" applyFont="1" applyFill="1">
      <alignment/>
      <protection/>
    </xf>
    <xf numFmtId="49" fontId="81" fillId="0" borderId="0" xfId="139" applyNumberFormat="1" applyFont="1" applyFill="1" applyAlignment="1">
      <alignment/>
      <protection/>
    </xf>
    <xf numFmtId="49" fontId="19" fillId="0" borderId="27" xfId="139" applyNumberFormat="1" applyFont="1" applyFill="1" applyBorder="1" applyAlignment="1">
      <alignment horizontal="center" vertical="center"/>
      <protection/>
    </xf>
    <xf numFmtId="3" fontId="6" fillId="44" borderId="27" xfId="139" applyNumberFormat="1" applyFont="1" applyFill="1" applyBorder="1" applyAlignment="1">
      <alignment horizontal="center" vertical="center"/>
      <protection/>
    </xf>
    <xf numFmtId="3" fontId="6" fillId="44" borderId="23" xfId="139" applyNumberFormat="1" applyFont="1" applyFill="1" applyBorder="1" applyAlignment="1">
      <alignment horizontal="center" vertical="center"/>
      <protection/>
    </xf>
    <xf numFmtId="49" fontId="3" fillId="0" borderId="0" xfId="139" applyNumberFormat="1" applyFont="1" applyAlignment="1">
      <alignment horizontal="center"/>
      <protection/>
    </xf>
    <xf numFmtId="49" fontId="25" fillId="0" borderId="0" xfId="139" applyNumberFormat="1" applyFont="1">
      <alignment/>
      <protection/>
    </xf>
    <xf numFmtId="49" fontId="3" fillId="0" borderId="0" xfId="139" applyNumberFormat="1" applyFont="1">
      <alignment/>
      <protection/>
    </xf>
    <xf numFmtId="49" fontId="28" fillId="0" borderId="0" xfId="139" applyNumberFormat="1" applyFont="1">
      <alignment/>
      <protection/>
    </xf>
    <xf numFmtId="3" fontId="3" fillId="47" borderId="0" xfId="139" applyNumberFormat="1" applyFont="1" applyFill="1" applyBorder="1" applyAlignment="1">
      <alignment/>
      <protection/>
    </xf>
    <xf numFmtId="0" fontId="3" fillId="0" borderId="0" xfId="139" applyFont="1">
      <alignment/>
      <protection/>
    </xf>
    <xf numFmtId="0" fontId="4" fillId="0" borderId="0" xfId="139" applyFont="1" applyBorder="1" applyAlignment="1">
      <alignment horizontal="left"/>
      <protection/>
    </xf>
    <xf numFmtId="3" fontId="0" fillId="0" borderId="0" xfId="139" applyNumberFormat="1" applyFont="1" applyAlignment="1">
      <alignment horizontal="left"/>
      <protection/>
    </xf>
    <xf numFmtId="0" fontId="13" fillId="0" borderId="0" xfId="139" applyFont="1" applyBorder="1" applyAlignment="1">
      <alignment/>
      <protection/>
    </xf>
    <xf numFmtId="0" fontId="7" fillId="0" borderId="20" xfId="139" applyFont="1" applyFill="1" applyBorder="1" applyAlignment="1">
      <alignment horizontal="center" vertical="center" wrapText="1"/>
      <protection/>
    </xf>
    <xf numFmtId="0" fontId="3" fillId="0" borderId="0" xfId="139" applyFont="1" applyFill="1" applyBorder="1">
      <alignment/>
      <protection/>
    </xf>
    <xf numFmtId="0" fontId="3" fillId="0" borderId="0" xfId="139" applyFont="1" applyFill="1">
      <alignment/>
      <protection/>
    </xf>
    <xf numFmtId="3" fontId="18" fillId="0" borderId="20" xfId="139" applyNumberFormat="1" applyFont="1" applyBorder="1" applyAlignment="1">
      <alignment horizontal="center" vertical="center"/>
      <protection/>
    </xf>
    <xf numFmtId="0" fontId="0" fillId="0" borderId="0" xfId="139" applyFont="1" applyAlignment="1">
      <alignment horizontal="center" vertical="center"/>
      <protection/>
    </xf>
    <xf numFmtId="3" fontId="4" fillId="44" borderId="20" xfId="139" applyNumberFormat="1" applyFont="1" applyFill="1" applyBorder="1" applyAlignment="1">
      <alignment horizontal="center" vertical="center"/>
      <protection/>
    </xf>
    <xf numFmtId="0" fontId="3" fillId="0" borderId="0" xfId="139" applyFont="1" applyAlignment="1">
      <alignment vertical="center"/>
      <protection/>
    </xf>
    <xf numFmtId="9" fontId="3" fillId="0" borderId="0" xfId="148" applyFont="1" applyAlignment="1">
      <alignment vertical="center"/>
    </xf>
    <xf numFmtId="0" fontId="3" fillId="0" borderId="0" xfId="139" applyFont="1" applyAlignment="1">
      <alignment horizontal="center"/>
      <protection/>
    </xf>
    <xf numFmtId="0" fontId="25" fillId="0" borderId="0" xfId="139" applyFont="1">
      <alignment/>
      <protection/>
    </xf>
    <xf numFmtId="0" fontId="71" fillId="0" borderId="0" xfId="139" applyFont="1" applyAlignment="1">
      <alignment horizontal="center"/>
      <protection/>
    </xf>
    <xf numFmtId="49" fontId="51" fillId="0" borderId="0" xfId="139" applyNumberFormat="1" applyFont="1">
      <alignment/>
      <protection/>
    </xf>
    <xf numFmtId="49" fontId="96" fillId="0" borderId="0" xfId="139" applyNumberFormat="1" applyFont="1" applyBorder="1" applyAlignment="1">
      <alignment wrapText="1"/>
      <protection/>
    </xf>
    <xf numFmtId="0" fontId="30" fillId="0" borderId="0" xfId="13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35" applyNumberFormat="1" applyFont="1" applyFill="1" applyBorder="1" applyAlignment="1" applyProtection="1">
      <alignment horizontal="center" vertical="center"/>
      <protection/>
    </xf>
    <xf numFmtId="49" fontId="30" fillId="47" borderId="20" xfId="0" applyNumberFormat="1" applyFont="1" applyFill="1" applyBorder="1" applyAlignment="1">
      <alignment/>
    </xf>
    <xf numFmtId="3" fontId="30" fillId="47" borderId="20" xfId="135"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1" fillId="47" borderId="20" xfId="0" applyNumberFormat="1" applyFont="1" applyFill="1" applyBorder="1" applyAlignment="1">
      <alignment/>
    </xf>
    <xf numFmtId="3" fontId="51" fillId="47" borderId="20" xfId="135" applyNumberFormat="1" applyFont="1" applyFill="1" applyBorder="1" applyAlignment="1" applyProtection="1">
      <alignment horizontal="center" vertical="center"/>
      <protection/>
    </xf>
    <xf numFmtId="10" fontId="28" fillId="0" borderId="20" xfId="131" applyNumberFormat="1" applyFont="1" applyFill="1" applyBorder="1" applyAlignment="1">
      <alignment horizontal="center" vertical="center"/>
      <protection/>
    </xf>
    <xf numFmtId="10" fontId="51"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6" fillId="47" borderId="20" xfId="0" applyNumberFormat="1" applyFont="1" applyFill="1" applyBorder="1" applyAlignment="1">
      <alignment/>
    </xf>
    <xf numFmtId="10" fontId="56" fillId="0" borderId="20" xfId="131" applyNumberFormat="1" applyFont="1" applyFill="1" applyBorder="1" applyAlignment="1">
      <alignment horizontal="center" vertical="center"/>
      <protection/>
    </xf>
    <xf numFmtId="3" fontId="56" fillId="47" borderId="20" xfId="135" applyNumberFormat="1" applyFont="1" applyFill="1" applyBorder="1" applyAlignment="1" applyProtection="1">
      <alignment horizontal="center" vertical="center"/>
      <protection/>
    </xf>
    <xf numFmtId="49" fontId="99" fillId="47" borderId="20" xfId="0" applyNumberFormat="1" applyFont="1" applyFill="1" applyBorder="1" applyAlignment="1">
      <alignment/>
    </xf>
    <xf numFmtId="49" fontId="56" fillId="47" borderId="35" xfId="0" applyNumberFormat="1" applyFont="1" applyFill="1" applyBorder="1" applyAlignment="1">
      <alignment/>
    </xf>
    <xf numFmtId="3" fontId="56" fillId="47" borderId="19" xfId="135" applyNumberFormat="1" applyFont="1" applyFill="1" applyBorder="1" applyAlignment="1" applyProtection="1">
      <alignment horizontal="center" vertical="center"/>
      <protection/>
    </xf>
    <xf numFmtId="10" fontId="56"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35" applyNumberFormat="1" applyFont="1" applyFill="1" applyBorder="1" applyAlignment="1" applyProtection="1">
      <alignment horizontal="center" vertical="center"/>
      <protection/>
    </xf>
    <xf numFmtId="3" fontId="4" fillId="47" borderId="37" xfId="135"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4" fillId="0" borderId="0" xfId="0" applyNumberFormat="1" applyFont="1" applyFill="1" applyBorder="1" applyAlignment="1">
      <alignment/>
    </xf>
    <xf numFmtId="49" fontId="100" fillId="0" borderId="0" xfId="0" applyNumberFormat="1" applyFont="1" applyFill="1" applyBorder="1" applyAlignment="1">
      <alignment/>
    </xf>
    <xf numFmtId="49" fontId="101" fillId="0" borderId="0" xfId="0" applyNumberFormat="1" applyFont="1" applyFill="1" applyBorder="1" applyAlignment="1">
      <alignment/>
    </xf>
    <xf numFmtId="49" fontId="13" fillId="0" borderId="0" xfId="0" applyNumberFormat="1" applyFont="1" applyFill="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0" fillId="0" borderId="0" xfId="0" applyNumberFormat="1" applyFont="1" applyFill="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xf>
    <xf numFmtId="49" fontId="28"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horizontal="center"/>
    </xf>
    <xf numFmtId="49" fontId="13" fillId="0" borderId="0" xfId="0" applyNumberFormat="1" applyFont="1" applyFill="1" applyBorder="1" applyAlignment="1">
      <alignment horizontal="center"/>
    </xf>
    <xf numFmtId="49" fontId="13" fillId="0" borderId="0" xfId="0" applyNumberFormat="1" applyFont="1" applyFill="1" applyBorder="1" applyAlignment="1">
      <alignment/>
    </xf>
    <xf numFmtId="49" fontId="4"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lignment horizontal="center" vertical="center" wrapText="1"/>
    </xf>
    <xf numFmtId="49" fontId="13" fillId="0" borderId="20" xfId="0" applyNumberFormat="1" applyFont="1" applyFill="1" applyBorder="1" applyAlignment="1" applyProtection="1">
      <alignment horizontal="center" vertical="center"/>
      <protection/>
    </xf>
    <xf numFmtId="49" fontId="13" fillId="0" borderId="38" xfId="0" applyNumberFormat="1" applyFont="1" applyFill="1" applyBorder="1" applyAlignment="1" applyProtection="1">
      <alignment horizontal="center" vertical="center"/>
      <protection/>
    </xf>
    <xf numFmtId="49" fontId="7" fillId="0" borderId="39" xfId="0" applyNumberFormat="1" applyFont="1" applyFill="1" applyBorder="1" applyAlignment="1" applyProtection="1">
      <alignment horizontal="center" vertical="center"/>
      <protection/>
    </xf>
    <xf numFmtId="49" fontId="7" fillId="0" borderId="20" xfId="135" applyNumberFormat="1" applyFont="1" applyFill="1" applyBorder="1" applyAlignment="1">
      <alignment vertical="center" wrapText="1"/>
      <protection/>
    </xf>
    <xf numFmtId="49" fontId="2" fillId="0" borderId="0" xfId="0" applyNumberFormat="1" applyFont="1" applyFill="1" applyBorder="1" applyAlignment="1">
      <alignment/>
    </xf>
    <xf numFmtId="49" fontId="0" fillId="0" borderId="20" xfId="0" applyNumberFormat="1" applyFont="1" applyFill="1" applyBorder="1" applyAlignment="1">
      <alignment/>
    </xf>
    <xf numFmtId="0" fontId="0" fillId="0" borderId="20" xfId="0" applyBorder="1" applyAlignment="1">
      <alignment/>
    </xf>
    <xf numFmtId="0" fontId="0" fillId="49" borderId="20" xfId="0" applyFill="1" applyBorder="1" applyAlignment="1">
      <alignment/>
    </xf>
    <xf numFmtId="0" fontId="0" fillId="0" borderId="40" xfId="0" applyFill="1" applyBorder="1" applyAlignment="1">
      <alignment/>
    </xf>
    <xf numFmtId="0" fontId="0"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xf>
    <xf numFmtId="0" fontId="25" fillId="0" borderId="0" xfId="0" applyNumberFormat="1" applyFont="1" applyFill="1" applyBorder="1" applyAlignment="1">
      <alignment horizontal="center" wrapText="1"/>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0" fillId="0" borderId="0" xfId="0" applyNumberFormat="1" applyFont="1" applyFill="1" applyAlignment="1">
      <alignment/>
    </xf>
    <xf numFmtId="0" fontId="25" fillId="0" borderId="0" xfId="0" applyNumberFormat="1" applyFont="1" applyFill="1" applyBorder="1" applyAlignment="1">
      <alignment/>
    </xf>
    <xf numFmtId="0" fontId="25" fillId="0" borderId="0" xfId="0" applyNumberFormat="1" applyFont="1" applyFill="1" applyAlignment="1">
      <alignment/>
    </xf>
    <xf numFmtId="0" fontId="0" fillId="0" borderId="0" xfId="0" applyNumberFormat="1" applyFont="1" applyFill="1" applyAlignment="1">
      <alignment/>
    </xf>
    <xf numFmtId="0" fontId="7"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wrapText="1"/>
    </xf>
    <xf numFmtId="0" fontId="20" fillId="49" borderId="20" xfId="0" applyFont="1" applyFill="1" applyBorder="1" applyAlignment="1">
      <alignment/>
    </xf>
    <xf numFmtId="3" fontId="4" fillId="0" borderId="20" xfId="135" applyNumberFormat="1" applyFont="1" applyFill="1" applyBorder="1" applyAlignment="1" applyProtection="1">
      <alignment horizontal="right" vertical="center"/>
      <protection/>
    </xf>
    <xf numFmtId="49" fontId="4" fillId="0" borderId="0" xfId="0" applyNumberFormat="1" applyFont="1" applyFill="1" applyAlignment="1">
      <alignment horizontal="right"/>
    </xf>
    <xf numFmtId="49" fontId="4" fillId="0" borderId="39" xfId="0" applyNumberFormat="1" applyFont="1" applyFill="1" applyBorder="1" applyAlignment="1" applyProtection="1">
      <alignment horizontal="center" vertical="center"/>
      <protection/>
    </xf>
    <xf numFmtId="49" fontId="24" fillId="0" borderId="0" xfId="0" applyNumberFormat="1" applyFont="1" applyFill="1" applyAlignment="1">
      <alignment/>
    </xf>
    <xf numFmtId="49" fontId="24" fillId="0" borderId="0" xfId="0" applyNumberFormat="1" applyFont="1" applyFill="1" applyAlignment="1">
      <alignment/>
    </xf>
    <xf numFmtId="49" fontId="24" fillId="0" borderId="0" xfId="0" applyNumberFormat="1" applyFont="1" applyFill="1" applyBorder="1" applyAlignment="1">
      <alignment/>
    </xf>
    <xf numFmtId="49" fontId="102" fillId="0" borderId="0" xfId="0" applyNumberFormat="1" applyFont="1" applyFill="1" applyAlignment="1">
      <alignment/>
    </xf>
    <xf numFmtId="49" fontId="24" fillId="0" borderId="0" xfId="0" applyNumberFormat="1" applyFont="1" applyFill="1" applyAlignment="1">
      <alignment horizontal="center"/>
    </xf>
    <xf numFmtId="49" fontId="12" fillId="0" borderId="0" xfId="0" applyNumberFormat="1" applyFont="1" applyFill="1" applyAlignment="1">
      <alignment/>
    </xf>
    <xf numFmtId="49" fontId="24" fillId="0" borderId="0" xfId="0" applyNumberFormat="1" applyFont="1" applyFill="1" applyAlignment="1">
      <alignment horizontal="right"/>
    </xf>
    <xf numFmtId="49" fontId="24" fillId="0" borderId="20" xfId="0" applyNumberFormat="1" applyFont="1" applyFill="1" applyBorder="1" applyAlignment="1" applyProtection="1">
      <alignment horizontal="center" vertical="center" wrapText="1"/>
      <protection/>
    </xf>
    <xf numFmtId="49" fontId="24" fillId="0" borderId="20" xfId="0" applyNumberFormat="1" applyFont="1" applyFill="1" applyBorder="1" applyAlignment="1">
      <alignment horizontal="center" vertical="center" wrapText="1"/>
    </xf>
    <xf numFmtId="49" fontId="102" fillId="0" borderId="20" xfId="0" applyNumberFormat="1" applyFont="1" applyFill="1" applyBorder="1" applyAlignment="1" applyProtection="1">
      <alignment horizontal="center" vertical="center"/>
      <protection/>
    </xf>
    <xf numFmtId="49" fontId="102" fillId="0" borderId="38" xfId="0" applyNumberFormat="1" applyFont="1" applyFill="1" applyBorder="1" applyAlignment="1" applyProtection="1">
      <alignment horizontal="center" vertical="center"/>
      <protection/>
    </xf>
    <xf numFmtId="194" fontId="24" fillId="0" borderId="20" xfId="93" applyNumberFormat="1" applyFont="1" applyFill="1" applyBorder="1" applyAlignment="1" applyProtection="1">
      <alignment horizontal="center" vertical="center"/>
      <protection locked="0"/>
    </xf>
    <xf numFmtId="194" fontId="24" fillId="0" borderId="20" xfId="93" applyNumberFormat="1" applyFont="1" applyFill="1" applyBorder="1" applyAlignment="1" applyProtection="1">
      <alignment vertical="center"/>
      <protection/>
    </xf>
    <xf numFmtId="0" fontId="24" fillId="0" borderId="41" xfId="135" applyNumberFormat="1" applyFont="1" applyFill="1" applyBorder="1" applyAlignment="1" applyProtection="1">
      <alignment horizontal="center" vertical="center"/>
      <protection/>
    </xf>
    <xf numFmtId="0" fontId="24" fillId="0" borderId="0" xfId="0" applyNumberFormat="1" applyFont="1" applyFill="1" applyBorder="1" applyAlignment="1">
      <alignment horizontal="center" wrapText="1"/>
    </xf>
    <xf numFmtId="0" fontId="12" fillId="0" borderId="0" xfId="0" applyNumberFormat="1" applyFont="1" applyFill="1" applyBorder="1" applyAlignment="1">
      <alignment/>
    </xf>
    <xf numFmtId="0" fontId="12" fillId="0" borderId="0" xfId="0" applyNumberFormat="1" applyFont="1" applyFill="1" applyBorder="1" applyAlignment="1">
      <alignment horizontal="center" wrapText="1"/>
    </xf>
    <xf numFmtId="0" fontId="20" fillId="49" borderId="20" xfId="0" applyFont="1" applyFill="1" applyBorder="1" applyAlignment="1">
      <alignment/>
    </xf>
    <xf numFmtId="0" fontId="0" fillId="49" borderId="40" xfId="0" applyFill="1" applyBorder="1" applyAlignment="1">
      <alignment/>
    </xf>
    <xf numFmtId="194" fontId="103" fillId="0" borderId="20" xfId="93" applyNumberFormat="1" applyFont="1" applyFill="1" applyBorder="1" applyAlignment="1" applyProtection="1">
      <alignment vertical="center"/>
      <protection/>
    </xf>
    <xf numFmtId="194" fontId="12" fillId="0" borderId="20" xfId="93" applyNumberFormat="1" applyFont="1" applyFill="1" applyBorder="1" applyAlignment="1" applyProtection="1">
      <alignment horizontal="center" vertical="center"/>
      <protection locked="0"/>
    </xf>
    <xf numFmtId="3" fontId="24" fillId="0" borderId="20" xfId="0" applyNumberFormat="1" applyFont="1" applyFill="1" applyBorder="1" applyAlignment="1" applyProtection="1">
      <alignment horizontal="right" vertical="center"/>
      <protection/>
    </xf>
    <xf numFmtId="9" fontId="24" fillId="0" borderId="20" xfId="148" applyNumberFormat="1" applyFont="1" applyFill="1" applyBorder="1" applyAlignment="1" applyProtection="1">
      <alignment vertical="center"/>
      <protection/>
    </xf>
    <xf numFmtId="49" fontId="24" fillId="0" borderId="20" xfId="0" applyNumberFormat="1" applyFont="1" applyFill="1" applyBorder="1" applyAlignment="1" applyProtection="1">
      <alignment vertical="center"/>
      <protection locked="0"/>
    </xf>
    <xf numFmtId="3" fontId="24" fillId="0" borderId="20" xfId="0" applyNumberFormat="1" applyFont="1" applyFill="1" applyBorder="1" applyAlignment="1" applyProtection="1">
      <alignment vertical="center"/>
      <protection locked="0"/>
    </xf>
    <xf numFmtId="49" fontId="24" fillId="0" borderId="21" xfId="0" applyNumberFormat="1" applyFont="1" applyFill="1" applyBorder="1" applyAlignment="1" applyProtection="1">
      <alignment vertical="center"/>
      <protection locked="0"/>
    </xf>
    <xf numFmtId="49" fontId="24" fillId="0" borderId="20" xfId="137" applyNumberFormat="1" applyFont="1" applyFill="1" applyBorder="1" applyAlignment="1" applyProtection="1">
      <alignment vertical="center"/>
      <protection locked="0"/>
    </xf>
    <xf numFmtId="49" fontId="24" fillId="0" borderId="20" xfId="0" applyNumberFormat="1" applyFont="1" applyFill="1" applyBorder="1" applyAlignment="1" applyProtection="1">
      <alignment horizontal="left" vertical="center"/>
      <protection locked="0"/>
    </xf>
    <xf numFmtId="49" fontId="24" fillId="0" borderId="20" xfId="0" applyNumberFormat="1" applyFont="1" applyFill="1" applyBorder="1" applyAlignment="1" applyProtection="1">
      <alignment vertical="center"/>
      <protection locked="0"/>
    </xf>
    <xf numFmtId="0" fontId="24" fillId="0" borderId="20" xfId="0" applyFont="1" applyFill="1" applyBorder="1" applyAlignment="1" applyProtection="1">
      <alignment vertical="center"/>
      <protection locked="0"/>
    </xf>
    <xf numFmtId="3" fontId="7" fillId="0" borderId="20" xfId="135" applyNumberFormat="1" applyFont="1" applyFill="1" applyBorder="1" applyAlignment="1" applyProtection="1">
      <alignment horizontal="right" vertical="center"/>
      <protection/>
    </xf>
    <xf numFmtId="49" fontId="4" fillId="0" borderId="20" xfId="0" applyNumberFormat="1" applyFont="1" applyFill="1" applyBorder="1" applyAlignment="1" applyProtection="1">
      <alignment vertical="center"/>
      <protection locked="0"/>
    </xf>
    <xf numFmtId="3" fontId="4" fillId="0" borderId="20" xfId="0" applyNumberFormat="1" applyFont="1" applyFill="1" applyBorder="1" applyAlignment="1" applyProtection="1">
      <alignment horizontal="right" vertical="center"/>
      <protection/>
    </xf>
    <xf numFmtId="3" fontId="24" fillId="47" borderId="20" xfId="0" applyNumberFormat="1" applyFont="1" applyFill="1" applyBorder="1" applyAlignment="1" applyProtection="1">
      <alignment horizontal="right" vertical="center"/>
      <protection/>
    </xf>
    <xf numFmtId="3" fontId="24" fillId="47" borderId="20" xfId="148" applyNumberFormat="1" applyFont="1" applyFill="1" applyBorder="1" applyAlignment="1" applyProtection="1">
      <alignment horizontal="right" vertical="center"/>
      <protection/>
    </xf>
    <xf numFmtId="3" fontId="24" fillId="47" borderId="20" xfId="0" applyNumberFormat="1" applyFont="1" applyFill="1" applyBorder="1" applyAlignment="1" applyProtection="1">
      <alignment horizontal="right" vertical="center"/>
      <protection locked="0"/>
    </xf>
    <xf numFmtId="194" fontId="0" fillId="0" borderId="0" xfId="93" applyNumberFormat="1" applyFont="1" applyFill="1" applyBorder="1" applyAlignment="1" applyProtection="1">
      <alignment vertical="center"/>
      <protection/>
    </xf>
    <xf numFmtId="210" fontId="24" fillId="47" borderId="20" xfId="0" applyNumberFormat="1" applyFont="1" applyFill="1" applyBorder="1" applyAlignment="1" applyProtection="1">
      <alignment horizontal="right" vertical="center"/>
      <protection locked="0"/>
    </xf>
    <xf numFmtId="3" fontId="24" fillId="47" borderId="20" xfId="0" applyNumberFormat="1" applyFont="1" applyFill="1" applyBorder="1" applyAlignment="1">
      <alignment horizontal="right" vertical="center"/>
    </xf>
    <xf numFmtId="3" fontId="7" fillId="50" borderId="20" xfId="135" applyNumberFormat="1" applyFont="1" applyFill="1" applyBorder="1" applyAlignment="1" applyProtection="1">
      <alignment horizontal="right" vertical="center"/>
      <protection/>
    </xf>
    <xf numFmtId="49" fontId="7" fillId="50" borderId="20" xfId="135" applyNumberFormat="1" applyFont="1" applyFill="1" applyBorder="1" applyAlignment="1">
      <alignment vertical="center" wrapText="1"/>
      <protection/>
    </xf>
    <xf numFmtId="49" fontId="7" fillId="50" borderId="20" xfId="0" applyNumberFormat="1" applyFont="1" applyFill="1" applyBorder="1" applyAlignment="1" applyProtection="1">
      <alignment vertical="center"/>
      <protection/>
    </xf>
    <xf numFmtId="194" fontId="12" fillId="34" borderId="20" xfId="93" applyNumberFormat="1" applyFont="1" applyFill="1" applyBorder="1" applyAlignment="1" applyProtection="1">
      <alignment vertical="center"/>
      <protection/>
    </xf>
    <xf numFmtId="9" fontId="12" fillId="34" borderId="20" xfId="148" applyNumberFormat="1" applyFont="1" applyFill="1" applyBorder="1" applyAlignment="1" applyProtection="1">
      <alignment vertical="center"/>
      <protection/>
    </xf>
    <xf numFmtId="194" fontId="12" fillId="51" borderId="26" xfId="93" applyNumberFormat="1" applyFont="1" applyFill="1" applyBorder="1" applyAlignment="1" applyProtection="1">
      <alignment horizontal="left" vertical="center" wrapText="1"/>
      <protection locked="0"/>
    </xf>
    <xf numFmtId="194" fontId="12" fillId="51" borderId="20" xfId="93" applyNumberFormat="1" applyFont="1" applyFill="1" applyBorder="1" applyAlignment="1" applyProtection="1">
      <alignment vertical="center"/>
      <protection/>
    </xf>
    <xf numFmtId="9" fontId="12" fillId="51" borderId="20" xfId="148" applyNumberFormat="1" applyFont="1" applyFill="1" applyBorder="1" applyAlignment="1" applyProtection="1">
      <alignment vertical="center"/>
      <protection/>
    </xf>
    <xf numFmtId="194" fontId="12" fillId="51" borderId="20" xfId="93" applyNumberFormat="1" applyFont="1" applyFill="1" applyBorder="1" applyAlignment="1" applyProtection="1">
      <alignment horizontal="center" vertical="center"/>
      <protection locked="0"/>
    </xf>
    <xf numFmtId="49" fontId="4" fillId="0" borderId="25" xfId="0" applyNumberFormat="1" applyFont="1" applyFill="1" applyBorder="1" applyAlignment="1" applyProtection="1">
      <alignment horizontal="center" vertical="center"/>
      <protection/>
    </xf>
    <xf numFmtId="0" fontId="24" fillId="0" borderId="20" xfId="93" applyNumberFormat="1" applyFont="1" applyFill="1" applyBorder="1" applyAlignment="1" applyProtection="1">
      <alignment horizontal="center" vertical="center"/>
      <protection locked="0"/>
    </xf>
    <xf numFmtId="3" fontId="24" fillId="47" borderId="20" xfId="0" applyNumberFormat="1" applyFont="1" applyFill="1" applyBorder="1" applyAlignment="1" applyProtection="1">
      <alignment vertical="center"/>
      <protection locked="0"/>
    </xf>
    <xf numFmtId="3" fontId="24" fillId="47" borderId="20" xfId="0" applyNumberFormat="1" applyFont="1" applyFill="1" applyBorder="1" applyAlignment="1" applyProtection="1">
      <alignment vertical="center"/>
      <protection/>
    </xf>
    <xf numFmtId="3" fontId="24" fillId="0" borderId="20" xfId="0" applyNumberFormat="1" applyFont="1" applyFill="1" applyBorder="1" applyAlignment="1" applyProtection="1">
      <alignment vertical="center"/>
      <protection/>
    </xf>
    <xf numFmtId="194" fontId="7" fillId="34" borderId="20" xfId="93" applyNumberFormat="1" applyFont="1" applyFill="1" applyBorder="1" applyAlignment="1" applyProtection="1">
      <alignment horizontal="right" vertical="center" wrapText="1"/>
      <protection/>
    </xf>
    <xf numFmtId="9" fontId="7" fillId="34" borderId="20" xfId="93" applyNumberFormat="1" applyFont="1" applyFill="1" applyBorder="1" applyAlignment="1" applyProtection="1">
      <alignment horizontal="right" vertical="center" wrapText="1"/>
      <protection/>
    </xf>
    <xf numFmtId="194" fontId="7" fillId="50" borderId="20" xfId="93" applyNumberFormat="1" applyFont="1" applyFill="1" applyBorder="1" applyAlignment="1" applyProtection="1">
      <alignment horizontal="right" vertical="center" wrapText="1"/>
      <protection/>
    </xf>
    <xf numFmtId="9" fontId="7" fillId="50" borderId="20" xfId="93" applyNumberFormat="1" applyFont="1" applyFill="1" applyBorder="1" applyAlignment="1" applyProtection="1">
      <alignment horizontal="right" vertical="center" wrapText="1"/>
      <protection/>
    </xf>
    <xf numFmtId="0" fontId="143" fillId="47" borderId="20" xfId="0" applyFont="1" applyFill="1" applyBorder="1" applyAlignment="1" applyProtection="1">
      <alignment vertical="center"/>
      <protection locked="0"/>
    </xf>
    <xf numFmtId="194" fontId="4" fillId="0" borderId="20" xfId="93" applyNumberFormat="1" applyFont="1" applyFill="1" applyBorder="1" applyAlignment="1" applyProtection="1">
      <alignment horizontal="right" vertical="center" wrapText="1"/>
      <protection/>
    </xf>
    <xf numFmtId="210" fontId="4" fillId="0" borderId="20" xfId="0" applyNumberFormat="1" applyFont="1" applyFill="1" applyBorder="1" applyAlignment="1" applyProtection="1">
      <alignment horizontal="right" vertical="center"/>
      <protection locked="0"/>
    </xf>
    <xf numFmtId="213" fontId="4" fillId="47" borderId="20" xfId="0" applyNumberFormat="1" applyFont="1" applyFill="1" applyBorder="1" applyAlignment="1" applyProtection="1">
      <alignment horizontal="right" vertical="center"/>
      <protection locked="0"/>
    </xf>
    <xf numFmtId="3" fontId="4" fillId="47" borderId="20" xfId="0" applyNumberFormat="1" applyFont="1" applyFill="1" applyBorder="1" applyAlignment="1" applyProtection="1">
      <alignment horizontal="right" vertical="center"/>
      <protection/>
    </xf>
    <xf numFmtId="3" fontId="4" fillId="47" borderId="20" xfId="148" applyNumberFormat="1" applyFont="1" applyFill="1" applyBorder="1" applyAlignment="1" applyProtection="1">
      <alignment horizontal="right" vertical="center"/>
      <protection/>
    </xf>
    <xf numFmtId="3" fontId="4" fillId="47" borderId="20" xfId="0" applyNumberFormat="1" applyFont="1" applyFill="1" applyBorder="1" applyAlignment="1">
      <alignment horizontal="right"/>
    </xf>
    <xf numFmtId="9" fontId="4" fillId="0" borderId="20" xfId="93" applyNumberFormat="1" applyFont="1" applyFill="1" applyBorder="1" applyAlignment="1" applyProtection="1">
      <alignment horizontal="right" vertical="center" wrapText="1"/>
      <protection/>
    </xf>
    <xf numFmtId="213" fontId="4" fillId="0" borderId="20" xfId="0" applyNumberFormat="1" applyFont="1" applyFill="1" applyBorder="1" applyAlignment="1" applyProtection="1">
      <alignment horizontal="right" vertical="center"/>
      <protection locked="0"/>
    </xf>
    <xf numFmtId="3" fontId="4" fillId="0" borderId="20" xfId="148" applyNumberFormat="1" applyFont="1" applyFill="1" applyBorder="1" applyAlignment="1" applyProtection="1">
      <alignment horizontal="right" vertical="center"/>
      <protection/>
    </xf>
    <xf numFmtId="3" fontId="4" fillId="0" borderId="20" xfId="0" applyNumberFormat="1" applyFont="1" applyFill="1" applyBorder="1" applyAlignment="1">
      <alignment horizontal="right"/>
    </xf>
    <xf numFmtId="0" fontId="4" fillId="47" borderId="20" xfId="0" applyFont="1" applyFill="1" applyBorder="1" applyAlignment="1" applyProtection="1">
      <alignment vertical="center"/>
      <protection locked="0"/>
    </xf>
    <xf numFmtId="0" fontId="4" fillId="0" borderId="20" xfId="0" applyFont="1" applyFill="1" applyBorder="1" applyAlignment="1" applyProtection="1">
      <alignment vertical="center"/>
      <protection locked="0"/>
    </xf>
    <xf numFmtId="0" fontId="4" fillId="47" borderId="26" xfId="0" applyFont="1" applyFill="1" applyBorder="1" applyAlignment="1" applyProtection="1">
      <alignment vertical="center"/>
      <protection locked="0"/>
    </xf>
    <xf numFmtId="49" fontId="4" fillId="0" borderId="21" xfId="0" applyNumberFormat="1" applyFont="1" applyFill="1" applyBorder="1" applyAlignment="1" applyProtection="1">
      <alignment vertical="center"/>
      <protection locked="0"/>
    </xf>
    <xf numFmtId="3" fontId="4" fillId="52" borderId="20" xfId="0" applyNumberFormat="1" applyFont="1" applyFill="1" applyBorder="1" applyAlignment="1" applyProtection="1">
      <alignment horizontal="right" vertical="center"/>
      <protection/>
    </xf>
    <xf numFmtId="49" fontId="4" fillId="0" borderId="20" xfId="137" applyNumberFormat="1" applyFont="1" applyFill="1" applyBorder="1" applyAlignment="1" applyProtection="1">
      <alignment vertical="center"/>
      <protection locked="0"/>
    </xf>
    <xf numFmtId="213" fontId="4" fillId="47" borderId="20" xfId="0" applyNumberFormat="1" applyFont="1" applyFill="1" applyBorder="1" applyAlignment="1" applyProtection="1">
      <alignment horizontal="right" vertical="center"/>
      <protection locked="0"/>
    </xf>
    <xf numFmtId="213" fontId="4" fillId="47" borderId="20" xfId="149" applyNumberFormat="1" applyFont="1" applyFill="1" applyBorder="1" applyAlignment="1" applyProtection="1">
      <alignment horizontal="right" vertical="center"/>
      <protection locked="0"/>
    </xf>
    <xf numFmtId="49" fontId="4" fillId="0" borderId="20" xfId="0" applyNumberFormat="1" applyFont="1" applyFill="1" applyBorder="1" applyAlignment="1" applyProtection="1">
      <alignment horizontal="center" vertical="center"/>
      <protection locked="0"/>
    </xf>
    <xf numFmtId="194" fontId="7" fillId="50" borderId="20" xfId="93" applyNumberFormat="1" applyFont="1" applyFill="1" applyBorder="1" applyAlignment="1" applyProtection="1">
      <alignment horizontal="right" vertical="center" wrapText="1"/>
      <protection/>
    </xf>
    <xf numFmtId="9" fontId="7" fillId="50" borderId="20" xfId="93" applyNumberFormat="1" applyFont="1" applyFill="1" applyBorder="1" applyAlignment="1" applyProtection="1">
      <alignment horizontal="right" vertical="center" wrapText="1"/>
      <protection/>
    </xf>
    <xf numFmtId="49" fontId="4" fillId="0" borderId="20" xfId="0" applyNumberFormat="1" applyFont="1" applyFill="1" applyBorder="1" applyAlignment="1" applyProtection="1">
      <alignment horizontal="left" vertical="center"/>
      <protection locked="0"/>
    </xf>
    <xf numFmtId="3" fontId="105" fillId="47" borderId="20" xfId="0" applyNumberFormat="1" applyFont="1" applyFill="1" applyBorder="1" applyAlignment="1" applyProtection="1">
      <alignment horizontal="right" vertical="center"/>
      <protection/>
    </xf>
    <xf numFmtId="3" fontId="105" fillId="47" borderId="20" xfId="148" applyNumberFormat="1" applyFont="1" applyFill="1" applyBorder="1" applyAlignment="1" applyProtection="1">
      <alignment horizontal="right" vertical="center"/>
      <protection/>
    </xf>
    <xf numFmtId="3" fontId="105" fillId="47" borderId="20" xfId="0" applyNumberFormat="1" applyFont="1" applyFill="1" applyBorder="1" applyAlignment="1">
      <alignment horizontal="right"/>
    </xf>
    <xf numFmtId="210" fontId="4" fillId="47" borderId="20" xfId="140" applyNumberFormat="1" applyFont="1" applyFill="1" applyBorder="1" applyAlignment="1" applyProtection="1">
      <alignment horizontal="right" vertical="center"/>
      <protection/>
    </xf>
    <xf numFmtId="210" fontId="7" fillId="47" borderId="20" xfId="140" applyNumberFormat="1" applyFont="1" applyFill="1" applyBorder="1" applyAlignment="1" applyProtection="1">
      <alignment horizontal="right" vertical="center"/>
      <protection/>
    </xf>
    <xf numFmtId="0" fontId="4" fillId="0" borderId="20" xfId="0" applyNumberFormat="1" applyFont="1" applyFill="1" applyBorder="1" applyAlignment="1" applyProtection="1">
      <alignment horizontal="right" vertical="center"/>
      <protection/>
    </xf>
    <xf numFmtId="0" fontId="100" fillId="0" borderId="20" xfId="0" applyNumberFormat="1" applyFont="1" applyFill="1" applyBorder="1" applyAlignment="1" applyProtection="1">
      <alignment horizontal="right" vertical="center"/>
      <protection/>
    </xf>
    <xf numFmtId="213" fontId="4" fillId="52" borderId="20" xfId="0" applyNumberFormat="1" applyFont="1" applyFill="1" applyBorder="1" applyAlignment="1" applyProtection="1">
      <alignment horizontal="right"/>
      <protection/>
    </xf>
    <xf numFmtId="3" fontId="4" fillId="47" borderId="20" xfId="0" applyNumberFormat="1" applyFont="1" applyFill="1" applyBorder="1" applyAlignment="1" applyProtection="1">
      <alignment horizontal="right" vertical="center"/>
      <protection/>
    </xf>
    <xf numFmtId="0" fontId="4" fillId="52" borderId="20" xfId="0" applyNumberFormat="1" applyFont="1" applyFill="1" applyBorder="1" applyAlignment="1" applyProtection="1">
      <alignment horizontal="right" vertical="center"/>
      <protection/>
    </xf>
    <xf numFmtId="210" fontId="4" fillId="47" borderId="20" xfId="140" applyNumberFormat="1" applyFont="1" applyFill="1" applyBorder="1" applyAlignment="1" applyProtection="1">
      <alignment horizontal="right" vertical="center"/>
      <protection/>
    </xf>
    <xf numFmtId="0" fontId="144" fillId="47" borderId="20" xfId="0" applyFont="1" applyFill="1" applyBorder="1" applyAlignment="1" applyProtection="1">
      <alignment vertical="center"/>
      <protection locked="0"/>
    </xf>
    <xf numFmtId="0" fontId="24" fillId="47" borderId="20" xfId="0" applyFont="1" applyFill="1" applyBorder="1" applyAlignment="1" applyProtection="1">
      <alignment vertical="center"/>
      <protection locked="0"/>
    </xf>
    <xf numFmtId="0" fontId="24" fillId="0" borderId="20" xfId="0" applyFont="1" applyFill="1" applyBorder="1" applyAlignment="1" applyProtection="1">
      <alignment vertical="center"/>
      <protection locked="0"/>
    </xf>
    <xf numFmtId="0" fontId="24" fillId="47" borderId="26" xfId="0" applyFont="1" applyFill="1" applyBorder="1" applyAlignment="1" applyProtection="1">
      <alignment vertical="center"/>
      <protection locked="0"/>
    </xf>
    <xf numFmtId="49" fontId="12" fillId="0" borderId="39" xfId="0" applyNumberFormat="1" applyFont="1" applyFill="1" applyBorder="1" applyAlignment="1" applyProtection="1">
      <alignment horizontal="center" vertical="center"/>
      <protection/>
    </xf>
    <xf numFmtId="3" fontId="106" fillId="47" borderId="20" xfId="0" applyNumberFormat="1" applyFont="1" applyFill="1" applyBorder="1" applyAlignment="1" applyProtection="1">
      <alignment vertical="center"/>
      <protection/>
    </xf>
    <xf numFmtId="210" fontId="24" fillId="47" borderId="20" xfId="141" applyNumberFormat="1" applyFont="1" applyFill="1" applyBorder="1" applyAlignment="1" applyProtection="1">
      <alignment vertical="center"/>
      <protection/>
    </xf>
    <xf numFmtId="3" fontId="24" fillId="47" borderId="20" xfId="148" applyNumberFormat="1" applyFont="1" applyFill="1" applyBorder="1" applyAlignment="1" applyProtection="1">
      <alignment vertical="center"/>
      <protection/>
    </xf>
    <xf numFmtId="3" fontId="24" fillId="0" borderId="20" xfId="135" applyNumberFormat="1" applyFont="1" applyFill="1" applyBorder="1" applyAlignment="1" applyProtection="1">
      <alignment vertical="center"/>
      <protection/>
    </xf>
    <xf numFmtId="3" fontId="24" fillId="0" borderId="20" xfId="135" applyNumberFormat="1" applyFont="1" applyFill="1" applyBorder="1" applyAlignment="1" applyProtection="1">
      <alignment vertical="center"/>
      <protection/>
    </xf>
    <xf numFmtId="3" fontId="24" fillId="52" borderId="20" xfId="0" applyNumberFormat="1" applyFont="1" applyFill="1" applyBorder="1" applyAlignment="1" applyProtection="1">
      <alignment vertical="center"/>
      <protection/>
    </xf>
    <xf numFmtId="3" fontId="24" fillId="0" borderId="20" xfId="0" applyNumberFormat="1" applyFont="1" applyFill="1" applyBorder="1" applyAlignment="1" applyProtection="1">
      <alignment vertical="center"/>
      <protection locked="0"/>
    </xf>
    <xf numFmtId="3" fontId="24" fillId="47" borderId="20" xfId="149" applyNumberFormat="1" applyFont="1" applyFill="1" applyBorder="1" applyAlignment="1" applyProtection="1">
      <alignment vertical="center"/>
      <protection locked="0"/>
    </xf>
    <xf numFmtId="3" fontId="106" fillId="47" borderId="20" xfId="148" applyNumberFormat="1" applyFont="1" applyFill="1" applyBorder="1" applyAlignment="1" applyProtection="1">
      <alignment vertical="center"/>
      <protection/>
    </xf>
    <xf numFmtId="3" fontId="106" fillId="47" borderId="20" xfId="0" applyNumberFormat="1" applyFont="1" applyFill="1" applyBorder="1" applyAlignment="1">
      <alignment/>
    </xf>
    <xf numFmtId="3" fontId="24" fillId="47" borderId="20" xfId="0" applyNumberFormat="1" applyFont="1" applyFill="1" applyBorder="1" applyAlignment="1">
      <alignment/>
    </xf>
    <xf numFmtId="3" fontId="104" fillId="47" borderId="20" xfId="0" applyNumberFormat="1" applyFont="1" applyFill="1" applyBorder="1" applyAlignment="1" applyProtection="1">
      <alignment vertical="center"/>
      <protection/>
    </xf>
    <xf numFmtId="3" fontId="104" fillId="0" borderId="20" xfId="0" applyNumberFormat="1" applyFont="1" applyFill="1" applyBorder="1" applyAlignment="1" applyProtection="1">
      <alignment vertical="center"/>
      <protection/>
    </xf>
    <xf numFmtId="3" fontId="104" fillId="47" borderId="20" xfId="148" applyNumberFormat="1" applyFont="1" applyFill="1" applyBorder="1" applyAlignment="1" applyProtection="1">
      <alignment vertical="center"/>
      <protection/>
    </xf>
    <xf numFmtId="3" fontId="107" fillId="51" borderId="20" xfId="0" applyNumberFormat="1" applyFont="1" applyFill="1" applyBorder="1" applyAlignment="1" applyProtection="1">
      <alignment vertical="center"/>
      <protection/>
    </xf>
    <xf numFmtId="3" fontId="108" fillId="0" borderId="20" xfId="0" applyNumberFormat="1" applyFont="1" applyFill="1" applyBorder="1" applyAlignment="1" applyProtection="1">
      <alignment vertical="center"/>
      <protection/>
    </xf>
    <xf numFmtId="3" fontId="104" fillId="0" borderId="20" xfId="0" applyNumberFormat="1" applyFont="1" applyFill="1" applyBorder="1" applyAlignment="1" applyProtection="1">
      <alignment vertical="center"/>
      <protection locked="0"/>
    </xf>
    <xf numFmtId="3" fontId="24" fillId="0" borderId="20" xfId="148" applyNumberFormat="1" applyFont="1" applyFill="1" applyBorder="1" applyAlignment="1" applyProtection="1">
      <alignment vertical="center"/>
      <protection locked="0"/>
    </xf>
    <xf numFmtId="3" fontId="24" fillId="0" borderId="20" xfId="0" applyNumberFormat="1" applyFont="1" applyFill="1" applyBorder="1" applyAlignment="1" applyProtection="1">
      <alignment/>
      <protection/>
    </xf>
    <xf numFmtId="194" fontId="24" fillId="0" borderId="20" xfId="93" applyNumberFormat="1" applyFont="1" applyFill="1" applyBorder="1" applyAlignment="1" applyProtection="1">
      <alignment vertical="center"/>
      <protection/>
    </xf>
    <xf numFmtId="194" fontId="6" fillId="50" borderId="26" xfId="93" applyNumberFormat="1" applyFont="1" applyFill="1" applyBorder="1" applyAlignment="1" applyProtection="1">
      <alignment vertical="center" wrapText="1"/>
      <protection locked="0"/>
    </xf>
    <xf numFmtId="194" fontId="6" fillId="50" borderId="26" xfId="93" applyNumberFormat="1" applyFont="1" applyFill="1" applyBorder="1" applyAlignment="1" applyProtection="1">
      <alignment horizontal="left" vertical="center" wrapText="1"/>
      <protection locked="0"/>
    </xf>
    <xf numFmtId="210" fontId="24" fillId="0" borderId="20" xfId="0" applyNumberFormat="1" applyFont="1" applyFill="1" applyBorder="1" applyAlignment="1" applyProtection="1">
      <alignment horizontal="right" vertical="center"/>
      <protection locked="0"/>
    </xf>
    <xf numFmtId="3" fontId="24" fillId="0" borderId="20" xfId="0" applyNumberFormat="1" applyFont="1" applyFill="1" applyBorder="1" applyAlignment="1" applyProtection="1">
      <alignment horizontal="right" vertical="center"/>
      <protection locked="0"/>
    </xf>
    <xf numFmtId="3" fontId="24" fillId="0" borderId="20" xfId="148" applyNumberFormat="1" applyFont="1" applyFill="1" applyBorder="1" applyAlignment="1" applyProtection="1">
      <alignment horizontal="right" vertical="center"/>
      <protection/>
    </xf>
    <xf numFmtId="3" fontId="24" fillId="0" borderId="20" xfId="0" applyNumberFormat="1" applyFont="1" applyFill="1" applyBorder="1" applyAlignment="1">
      <alignment horizontal="right" vertical="center"/>
    </xf>
    <xf numFmtId="49" fontId="0" fillId="0" borderId="0" xfId="0" applyNumberFormat="1" applyFont="1" applyFill="1" applyBorder="1" applyAlignment="1">
      <alignment horizontal="center" wrapText="1"/>
    </xf>
    <xf numFmtId="49" fontId="7" fillId="0" borderId="2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21" xfId="0" applyNumberFormat="1" applyFont="1" applyFill="1" applyBorder="1" applyAlignment="1">
      <alignment horizontal="center" vertical="center" wrapText="1"/>
    </xf>
    <xf numFmtId="0" fontId="4" fillId="0" borderId="40"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3" xfId="0" applyNumberFormat="1" applyFont="1" applyFill="1" applyBorder="1" applyAlignment="1">
      <alignment horizontal="center" vertical="center" wrapText="1"/>
    </xf>
    <xf numFmtId="0" fontId="25" fillId="0" borderId="0" xfId="136" applyFont="1" applyAlignment="1">
      <alignment horizontal="center"/>
      <protection/>
    </xf>
    <xf numFmtId="49" fontId="25" fillId="47" borderId="0" xfId="136" applyNumberFormat="1" applyFont="1" applyFill="1" applyAlignment="1">
      <alignment horizontal="center"/>
      <protection/>
    </xf>
    <xf numFmtId="49" fontId="25" fillId="0" borderId="0" xfId="136" applyNumberFormat="1" applyFont="1" applyBorder="1" applyAlignment="1">
      <alignment horizontal="center" wrapText="1"/>
      <protection/>
    </xf>
    <xf numFmtId="49" fontId="7" fillId="0" borderId="26" xfId="136" applyNumberFormat="1" applyFont="1" applyFill="1" applyBorder="1" applyAlignment="1">
      <alignment horizontal="center" vertical="center" wrapText="1"/>
      <protection/>
    </xf>
    <xf numFmtId="49" fontId="7" fillId="0" borderId="25" xfId="136" applyNumberFormat="1" applyFont="1" applyFill="1" applyBorder="1" applyAlignment="1">
      <alignment horizontal="center" vertical="center" wrapText="1"/>
      <protection/>
    </xf>
    <xf numFmtId="49" fontId="27" fillId="0" borderId="25" xfId="136" applyNumberFormat="1" applyFont="1" applyFill="1" applyBorder="1" applyAlignment="1">
      <alignment horizontal="center" vertical="center" wrapText="1"/>
      <protection/>
    </xf>
    <xf numFmtId="0" fontId="7" fillId="0" borderId="35" xfId="136" applyNumberFormat="1" applyFont="1" applyBorder="1" applyAlignment="1">
      <alignment horizontal="center" vertical="center" wrapText="1"/>
      <protection/>
    </xf>
    <xf numFmtId="0" fontId="7" fillId="0" borderId="36" xfId="136" applyNumberFormat="1" applyFont="1" applyBorder="1" applyAlignment="1">
      <alignment horizontal="center" vertical="center" wrapText="1"/>
      <protection/>
    </xf>
    <xf numFmtId="0" fontId="7" fillId="0" borderId="24" xfId="136" applyNumberFormat="1" applyFont="1" applyBorder="1" applyAlignment="1">
      <alignment horizontal="center" vertical="center" wrapText="1"/>
      <protection/>
    </xf>
    <xf numFmtId="0" fontId="7" fillId="0" borderId="42" xfId="136" applyNumberFormat="1" applyFont="1" applyBorder="1" applyAlignment="1">
      <alignment horizontal="center" vertical="center" wrapText="1"/>
      <protection/>
    </xf>
    <xf numFmtId="49" fontId="7" fillId="44" borderId="26" xfId="136" applyNumberFormat="1" applyFont="1" applyFill="1" applyBorder="1" applyAlignment="1">
      <alignment horizontal="center" vertical="center"/>
      <protection/>
    </xf>
    <xf numFmtId="49" fontId="7" fillId="44" borderId="25" xfId="136" applyNumberFormat="1" applyFont="1" applyFill="1" applyBorder="1" applyAlignment="1">
      <alignment horizontal="center" vertical="center"/>
      <protection/>
    </xf>
    <xf numFmtId="0" fontId="55" fillId="3" borderId="26" xfId="136" applyNumberFormat="1" applyFont="1" applyFill="1" applyBorder="1" applyAlignment="1">
      <alignment horizontal="center" vertical="center" wrapText="1"/>
      <protection/>
    </xf>
    <xf numFmtId="0" fontId="55" fillId="3" borderId="25" xfId="136" applyNumberFormat="1" applyFont="1" applyFill="1" applyBorder="1" applyAlignment="1">
      <alignment horizontal="center" vertical="center" wrapText="1"/>
      <protection/>
    </xf>
    <xf numFmtId="49" fontId="3"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49" fontId="7" fillId="0" borderId="26" xfId="136" applyNumberFormat="1" applyFont="1" applyBorder="1" applyAlignment="1">
      <alignment horizontal="center" vertical="center" wrapText="1"/>
      <protection/>
    </xf>
    <xf numFmtId="49" fontId="7" fillId="0" borderId="43" xfId="136" applyNumberFormat="1" applyFont="1" applyBorder="1" applyAlignment="1">
      <alignment horizontal="center" vertical="center" wrapText="1"/>
      <protection/>
    </xf>
    <xf numFmtId="49" fontId="7" fillId="0" borderId="25" xfId="136" applyNumberFormat="1" applyFont="1" applyBorder="1" applyAlignment="1">
      <alignment horizontal="center" vertical="center" wrapText="1"/>
      <protection/>
    </xf>
    <xf numFmtId="49" fontId="18" fillId="0" borderId="22" xfId="136" applyNumberFormat="1" applyFont="1" applyFill="1" applyBorder="1" applyAlignment="1">
      <alignment horizontal="center" vertical="center"/>
      <protection/>
    </xf>
    <xf numFmtId="49" fontId="7" fillId="0" borderId="20" xfId="136" applyNumberFormat="1" applyFont="1" applyFill="1" applyBorder="1" applyAlignment="1">
      <alignment horizontal="center" vertical="center" wrapText="1"/>
      <protection/>
    </xf>
    <xf numFmtId="49" fontId="18" fillId="0" borderId="0" xfId="136" applyNumberFormat="1" applyFont="1" applyAlignment="1">
      <alignment horizontal="left"/>
      <protection/>
    </xf>
    <xf numFmtId="49" fontId="14" fillId="47" borderId="0" xfId="136" applyNumberFormat="1" applyFont="1" applyFill="1" applyAlignment="1">
      <alignment horizontal="center" vertical="center" wrapText="1"/>
      <protection/>
    </xf>
    <xf numFmtId="49" fontId="3" fillId="0" borderId="0" xfId="136" applyNumberFormat="1" applyFont="1" applyAlignment="1">
      <alignment horizontal="left"/>
      <protection/>
    </xf>
    <xf numFmtId="49" fontId="0" fillId="0" borderId="0" xfId="136" applyNumberFormat="1" applyFont="1" applyAlignment="1">
      <alignment horizontal="left"/>
      <protection/>
    </xf>
    <xf numFmtId="49" fontId="32" fillId="0" borderId="0" xfId="136" applyNumberFormat="1" applyFont="1" applyAlignment="1">
      <alignment horizontal="center"/>
      <protection/>
    </xf>
    <xf numFmtId="49" fontId="28" fillId="0" borderId="0" xfId="136" applyNumberFormat="1" applyFont="1" applyAlignment="1">
      <alignment horizontal="center" wrapText="1"/>
      <protection/>
    </xf>
    <xf numFmtId="49" fontId="25" fillId="0" borderId="0" xfId="136" applyNumberFormat="1" applyFont="1" applyAlignment="1">
      <alignment horizontal="center"/>
      <protection/>
    </xf>
    <xf numFmtId="0" fontId="16" fillId="0" borderId="20" xfId="136" applyNumberFormat="1" applyFont="1" applyBorder="1" applyAlignment="1">
      <alignment horizontal="center" vertical="center" wrapText="1"/>
      <protection/>
    </xf>
    <xf numFmtId="49" fontId="30" fillId="0" borderId="0" xfId="136" applyNumberFormat="1" applyFont="1" applyBorder="1" applyAlignment="1">
      <alignment horizontal="center" wrapText="1"/>
      <protection/>
    </xf>
    <xf numFmtId="0" fontId="54" fillId="3" borderId="26" xfId="136" applyNumberFormat="1" applyFont="1" applyFill="1" applyBorder="1" applyAlignment="1">
      <alignment horizontal="center" vertical="center" wrapText="1"/>
      <protection/>
    </xf>
    <xf numFmtId="0" fontId="54" fillId="3" borderId="25" xfId="136" applyNumberFormat="1" applyFont="1" applyFill="1" applyBorder="1" applyAlignment="1">
      <alignment horizontal="center" vertical="center" wrapText="1"/>
      <protection/>
    </xf>
    <xf numFmtId="49" fontId="0" fillId="3" borderId="35" xfId="136" applyNumberFormat="1" applyFont="1" applyFill="1" applyBorder="1" applyAlignment="1">
      <alignment horizontal="center"/>
      <protection/>
    </xf>
    <xf numFmtId="49" fontId="0" fillId="3" borderId="19" xfId="136" applyNumberFormat="1" applyFont="1" applyFill="1" applyBorder="1" applyAlignment="1">
      <alignment horizontal="center"/>
      <protection/>
    </xf>
    <xf numFmtId="49" fontId="0" fillId="3" borderId="36" xfId="136" applyNumberFormat="1" applyFont="1" applyFill="1" applyBorder="1" applyAlignment="1">
      <alignment horizontal="center"/>
      <protection/>
    </xf>
    <xf numFmtId="3" fontId="33" fillId="47" borderId="40" xfId="136" applyNumberFormat="1" applyFont="1" applyFill="1" applyBorder="1" applyAlignment="1" applyProtection="1">
      <alignment horizontal="center" vertical="center" wrapText="1"/>
      <protection/>
    </xf>
    <xf numFmtId="3" fontId="33" fillId="47" borderId="23" xfId="136" applyNumberFormat="1" applyFont="1" applyFill="1" applyBorder="1" applyAlignment="1" applyProtection="1">
      <alignment horizontal="center" vertical="center" wrapText="1"/>
      <protection/>
    </xf>
    <xf numFmtId="49" fontId="7" fillId="0" borderId="20" xfId="136" applyNumberFormat="1" applyFont="1" applyFill="1" applyBorder="1" applyAlignment="1" applyProtection="1">
      <alignment horizontal="center" vertical="center" wrapText="1"/>
      <protection/>
    </xf>
    <xf numFmtId="3" fontId="7" fillId="47" borderId="21" xfId="136" applyNumberFormat="1" applyFont="1" applyFill="1" applyBorder="1" applyAlignment="1" applyProtection="1">
      <alignment horizontal="center" vertical="center" wrapText="1"/>
      <protection/>
    </xf>
    <xf numFmtId="3" fontId="7" fillId="47" borderId="23" xfId="136" applyNumberFormat="1" applyFont="1" applyFill="1" applyBorder="1" applyAlignment="1" applyProtection="1">
      <alignment horizontal="center" vertical="center" wrapText="1"/>
      <protection/>
    </xf>
    <xf numFmtId="49" fontId="64" fillId="0" borderId="0" xfId="136" applyNumberFormat="1" applyFont="1" applyBorder="1" applyAlignment="1">
      <alignment horizontal="center" wrapText="1"/>
      <protection/>
    </xf>
    <xf numFmtId="49" fontId="39" fillId="0" borderId="0" xfId="136" applyNumberFormat="1" applyFont="1" applyBorder="1" applyAlignment="1">
      <alignment horizontal="center" wrapText="1"/>
      <protection/>
    </xf>
    <xf numFmtId="49" fontId="15" fillId="0" borderId="0" xfId="136" applyNumberFormat="1" applyFont="1" applyFill="1" applyBorder="1" applyAlignment="1">
      <alignment horizontal="center" vertical="center" wrapText="1"/>
      <protection/>
    </xf>
    <xf numFmtId="49" fontId="13" fillId="0" borderId="0" xfId="136" applyNumberFormat="1" applyFont="1" applyFill="1" applyAlignment="1">
      <alignment horizontal="left" wrapText="1"/>
      <protection/>
    </xf>
    <xf numFmtId="49" fontId="13" fillId="0" borderId="0" xfId="136" applyNumberFormat="1" applyFont="1" applyFill="1" applyAlignment="1">
      <alignment horizontal="center" wrapText="1"/>
      <protection/>
    </xf>
    <xf numFmtId="0" fontId="3" fillId="0" borderId="0" xfId="136" applyFont="1" applyAlignment="1">
      <alignment horizontal="center"/>
      <protection/>
    </xf>
    <xf numFmtId="49" fontId="3" fillId="47" borderId="0" xfId="136" applyNumberFormat="1" applyFont="1" applyFill="1" applyAlignment="1">
      <alignment horizontal="center"/>
      <protection/>
    </xf>
    <xf numFmtId="49" fontId="23" fillId="0" borderId="0" xfId="136" applyNumberFormat="1" applyFont="1" applyFill="1" applyBorder="1" applyAlignment="1">
      <alignment horizontal="center" wrapText="1"/>
      <protection/>
    </xf>
    <xf numFmtId="49" fontId="15" fillId="0" borderId="0" xfId="136" applyNumberFormat="1" applyFont="1" applyFill="1" applyBorder="1" applyAlignment="1">
      <alignment horizontal="center" wrapText="1"/>
      <protection/>
    </xf>
    <xf numFmtId="49" fontId="70" fillId="0" borderId="0" xfId="136" applyNumberFormat="1" applyFont="1" applyFill="1" applyAlignment="1">
      <alignment horizontal="center"/>
      <protection/>
    </xf>
    <xf numFmtId="49" fontId="18" fillId="0" borderId="0" xfId="136" applyNumberFormat="1" applyFont="1" applyFill="1" applyAlignment="1">
      <alignment horizontal="center"/>
      <protection/>
    </xf>
    <xf numFmtId="49" fontId="0" fillId="0" borderId="0" xfId="136" applyNumberFormat="1" applyFont="1" applyFill="1" applyBorder="1" applyAlignment="1">
      <alignment horizontal="left"/>
      <protection/>
    </xf>
    <xf numFmtId="49" fontId="3" fillId="0" borderId="0" xfId="136" applyNumberFormat="1" applyFont="1" applyFill="1" applyBorder="1" applyAlignment="1">
      <alignment horizontal="left"/>
      <protection/>
    </xf>
    <xf numFmtId="49" fontId="3"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6" fillId="0" borderId="20" xfId="136" applyNumberFormat="1" applyFont="1" applyFill="1" applyBorder="1" applyAlignment="1">
      <alignment horizontal="center" vertical="center" wrapText="1"/>
      <protection/>
    </xf>
    <xf numFmtId="49" fontId="6" fillId="0" borderId="22" xfId="136" applyNumberFormat="1" applyFont="1" applyFill="1" applyBorder="1" applyAlignment="1">
      <alignment horizontal="center" vertical="center" wrapText="1"/>
      <protection/>
    </xf>
    <xf numFmtId="49" fontId="6" fillId="0" borderId="43" xfId="136" applyNumberFormat="1" applyFont="1" applyFill="1" applyBorder="1" applyAlignment="1">
      <alignment horizontal="center" vertical="center" wrapText="1"/>
      <protection/>
    </xf>
    <xf numFmtId="49" fontId="6" fillId="0" borderId="25" xfId="136" applyNumberFormat="1" applyFont="1" applyFill="1" applyBorder="1" applyAlignment="1">
      <alignment horizontal="center" vertical="center" wrapText="1"/>
      <protection/>
    </xf>
    <xf numFmtId="49" fontId="67" fillId="3" borderId="26" xfId="136" applyNumberFormat="1" applyFont="1" applyFill="1" applyBorder="1" applyAlignment="1">
      <alignment horizontal="center" vertical="center" wrapText="1"/>
      <protection/>
    </xf>
    <xf numFmtId="49" fontId="67" fillId="3" borderId="25" xfId="136" applyNumberFormat="1" applyFont="1" applyFill="1" applyBorder="1" applyAlignment="1">
      <alignment horizontal="center" vertical="center" wrapText="1"/>
      <protection/>
    </xf>
    <xf numFmtId="49" fontId="3" fillId="0" borderId="20" xfId="136" applyNumberFormat="1" applyFont="1" applyFill="1" applyBorder="1" applyAlignment="1">
      <alignment horizontal="center"/>
      <protection/>
    </xf>
    <xf numFmtId="49" fontId="7" fillId="44" borderId="26" xfId="136" applyNumberFormat="1" applyFont="1" applyFill="1" applyBorder="1" applyAlignment="1">
      <alignment horizontal="center"/>
      <protection/>
    </xf>
    <xf numFmtId="49" fontId="7" fillId="44" borderId="25" xfId="136" applyNumberFormat="1" applyFont="1" applyFill="1" applyBorder="1" applyAlignment="1">
      <alignment horizontal="center"/>
      <protection/>
    </xf>
    <xf numFmtId="49" fontId="21" fillId="0" borderId="26" xfId="136" applyNumberFormat="1" applyFont="1" applyFill="1" applyBorder="1" applyAlignment="1">
      <alignment horizontal="center" vertical="center" wrapText="1"/>
      <protection/>
    </xf>
    <xf numFmtId="49" fontId="21" fillId="0" borderId="25" xfId="136" applyNumberFormat="1" applyFont="1" applyFill="1" applyBorder="1" applyAlignment="1">
      <alignment horizontal="center" vertical="center" wrapText="1"/>
      <protection/>
    </xf>
    <xf numFmtId="0" fontId="6" fillId="0" borderId="35" xfId="136" applyNumberFormat="1" applyFont="1" applyFill="1" applyBorder="1" applyAlignment="1">
      <alignment horizontal="center" vertical="center" wrapText="1"/>
      <protection/>
    </xf>
    <xf numFmtId="0" fontId="6" fillId="0" borderId="36" xfId="136" applyNumberFormat="1" applyFont="1" applyFill="1" applyBorder="1" applyAlignment="1">
      <alignment horizontal="center" vertical="center" wrapText="1"/>
      <protection/>
    </xf>
    <xf numFmtId="0" fontId="6" fillId="0" borderId="24" xfId="136" applyNumberFormat="1" applyFont="1" applyFill="1" applyBorder="1" applyAlignment="1">
      <alignment horizontal="center" vertical="center" wrapText="1"/>
      <protection/>
    </xf>
    <xf numFmtId="0" fontId="6" fillId="0" borderId="42" xfId="136" applyNumberFormat="1" applyFont="1" applyFill="1" applyBorder="1" applyAlignment="1">
      <alignment horizontal="center" vertical="center" wrapText="1"/>
      <protection/>
    </xf>
    <xf numFmtId="0" fontId="6" fillId="0" borderId="27" xfId="136" applyNumberFormat="1" applyFont="1" applyFill="1" applyBorder="1" applyAlignment="1">
      <alignment horizontal="center" vertical="center" wrapText="1"/>
      <protection/>
    </xf>
    <xf numFmtId="0" fontId="6" fillId="0" borderId="37" xfId="136" applyNumberFormat="1" applyFont="1" applyFill="1" applyBorder="1" applyAlignment="1">
      <alignment horizontal="center" vertical="center" wrapText="1"/>
      <protection/>
    </xf>
    <xf numFmtId="49" fontId="6" fillId="0" borderId="26" xfId="136" applyNumberFormat="1" applyFont="1" applyFill="1" applyBorder="1" applyAlignment="1">
      <alignment horizontal="center" vertical="center" wrapText="1"/>
      <protection/>
    </xf>
    <xf numFmtId="49" fontId="6" fillId="0" borderId="40" xfId="136" applyNumberFormat="1" applyFont="1" applyFill="1" applyBorder="1" applyAlignment="1">
      <alignment horizontal="center" vertical="center" wrapText="1"/>
      <protection/>
    </xf>
    <xf numFmtId="49" fontId="6" fillId="0" borderId="23" xfId="136" applyNumberFormat="1" applyFont="1" applyFill="1" applyBorder="1" applyAlignment="1">
      <alignment horizontal="center" vertical="center" wrapText="1"/>
      <protection/>
    </xf>
    <xf numFmtId="49" fontId="66" fillId="3" borderId="26" xfId="136" applyNumberFormat="1" applyFont="1" applyFill="1" applyBorder="1" applyAlignment="1">
      <alignment horizontal="center" vertical="center" wrapText="1"/>
      <protection/>
    </xf>
    <xf numFmtId="49" fontId="66" fillId="3" borderId="25" xfId="136" applyNumberFormat="1" applyFont="1" applyFill="1" applyBorder="1" applyAlignment="1">
      <alignment horizontal="center" vertical="center" wrapText="1"/>
      <protection/>
    </xf>
    <xf numFmtId="49" fontId="3" fillId="0" borderId="0" xfId="136" applyNumberFormat="1" applyFont="1" applyFill="1" applyAlignment="1">
      <alignment horizontal="left"/>
      <protection/>
    </xf>
    <xf numFmtId="49" fontId="18"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3" fillId="0" borderId="0" xfId="136" applyNumberFormat="1" applyFont="1" applyFill="1" applyAlignment="1">
      <alignment horizontal="center" vertical="top" wrapText="1"/>
      <protection/>
    </xf>
    <xf numFmtId="49" fontId="30" fillId="0" borderId="0" xfId="136" applyNumberFormat="1" applyFont="1" applyBorder="1" applyAlignment="1">
      <alignment horizontal="center"/>
      <protection/>
    </xf>
    <xf numFmtId="49" fontId="25" fillId="0" borderId="0" xfId="136" applyNumberFormat="1" applyFont="1" applyBorder="1" applyAlignment="1">
      <alignment horizontal="center"/>
      <protection/>
    </xf>
    <xf numFmtId="49" fontId="7" fillId="0" borderId="35" xfId="136" applyNumberFormat="1" applyFont="1" applyFill="1" applyBorder="1" applyAlignment="1">
      <alignment horizontal="center" vertical="center" wrapText="1"/>
      <protection/>
    </xf>
    <xf numFmtId="49" fontId="7" fillId="0" borderId="36" xfId="136" applyNumberFormat="1" applyFont="1" applyFill="1" applyBorder="1" applyAlignment="1">
      <alignment horizontal="center" vertical="center" wrapText="1"/>
      <protection/>
    </xf>
    <xf numFmtId="49" fontId="7" fillId="0" borderId="24" xfId="136" applyNumberFormat="1" applyFont="1" applyFill="1" applyBorder="1" applyAlignment="1">
      <alignment horizontal="center" vertical="center" wrapText="1"/>
      <protection/>
    </xf>
    <xf numFmtId="49" fontId="7" fillId="0" borderId="42" xfId="136" applyNumberFormat="1" applyFont="1" applyFill="1" applyBorder="1" applyAlignment="1">
      <alignment horizontal="center" vertical="center" wrapText="1"/>
      <protection/>
    </xf>
    <xf numFmtId="49" fontId="7" fillId="0" borderId="27" xfId="136" applyNumberFormat="1" applyFont="1" applyFill="1" applyBorder="1" applyAlignment="1">
      <alignment horizontal="center" vertical="center" wrapText="1"/>
      <protection/>
    </xf>
    <xf numFmtId="49" fontId="7" fillId="0" borderId="37" xfId="136" applyNumberFormat="1" applyFont="1" applyFill="1" applyBorder="1" applyAlignment="1">
      <alignment horizontal="center" vertical="center" wrapText="1"/>
      <protection/>
    </xf>
    <xf numFmtId="49" fontId="13" fillId="0" borderId="0" xfId="136" applyNumberFormat="1" applyFont="1" applyBorder="1" applyAlignment="1">
      <alignment wrapText="1"/>
      <protection/>
    </xf>
    <xf numFmtId="49" fontId="13" fillId="0" borderId="0" xfId="136" applyNumberFormat="1" applyFont="1" applyBorder="1" applyAlignment="1">
      <alignment horizontal="center" wrapText="1"/>
      <protection/>
    </xf>
    <xf numFmtId="49" fontId="7" fillId="44" borderId="26" xfId="136" applyNumberFormat="1" applyFont="1" applyFill="1" applyBorder="1" applyAlignment="1">
      <alignment horizontal="center" vertical="center" wrapText="1"/>
      <protection/>
    </xf>
    <xf numFmtId="49" fontId="7" fillId="44" borderId="25" xfId="136" applyNumberFormat="1" applyFont="1" applyFill="1" applyBorder="1" applyAlignment="1">
      <alignment horizontal="center" vertical="center" wrapText="1"/>
      <protection/>
    </xf>
    <xf numFmtId="49" fontId="16" fillId="0" borderId="26" xfId="136" applyNumberFormat="1" applyFont="1" applyBorder="1" applyAlignment="1">
      <alignment horizontal="center" wrapText="1"/>
      <protection/>
    </xf>
    <xf numFmtId="49" fontId="16" fillId="0" borderId="25" xfId="136" applyNumberFormat="1" applyFont="1" applyBorder="1" applyAlignment="1">
      <alignment horizontal="center" wrapText="1"/>
      <protection/>
    </xf>
    <xf numFmtId="49" fontId="28" fillId="0" borderId="0" xfId="136" applyNumberFormat="1" applyFont="1" applyBorder="1" applyAlignment="1">
      <alignment horizontal="center" wrapText="1"/>
      <protection/>
    </xf>
    <xf numFmtId="49" fontId="28" fillId="0" borderId="0" xfId="136" applyNumberFormat="1" applyFont="1" applyAlignment="1">
      <alignment horizontal="center"/>
      <protection/>
    </xf>
    <xf numFmtId="49" fontId="0" fillId="0" borderId="0" xfId="136" applyNumberFormat="1" applyFont="1" applyAlignment="1">
      <alignment horizontal="left" wrapText="1"/>
      <protection/>
    </xf>
    <xf numFmtId="49" fontId="3" fillId="0" borderId="0" xfId="136" applyNumberFormat="1" applyFont="1" applyAlignment="1">
      <alignment horizontal="left" wrapText="1"/>
      <protection/>
    </xf>
    <xf numFmtId="49" fontId="0" fillId="0" borderId="0" xfId="136" applyNumberFormat="1" applyFont="1" applyAlignment="1">
      <alignment/>
      <protection/>
    </xf>
    <xf numFmtId="49" fontId="14" fillId="0" borderId="0" xfId="136" applyNumberFormat="1" applyFont="1" applyAlignment="1">
      <alignment horizontal="center" wrapText="1"/>
      <protection/>
    </xf>
    <xf numFmtId="49" fontId="18" fillId="0" borderId="22" xfId="136" applyNumberFormat="1" applyFont="1" applyBorder="1" applyAlignment="1">
      <alignment horizontal="left"/>
      <protection/>
    </xf>
    <xf numFmtId="49" fontId="18" fillId="0" borderId="0" xfId="136" applyNumberFormat="1" applyFont="1" applyAlignment="1">
      <alignment horizontal="center"/>
      <protection/>
    </xf>
    <xf numFmtId="49" fontId="55" fillId="3" borderId="26" xfId="136" applyNumberFormat="1" applyFont="1" applyFill="1" applyBorder="1" applyAlignment="1">
      <alignment horizontal="center" wrapText="1"/>
      <protection/>
    </xf>
    <xf numFmtId="49" fontId="55" fillId="3" borderId="25" xfId="136" applyNumberFormat="1" applyFont="1" applyFill="1" applyBorder="1" applyAlignment="1">
      <alignment horizontal="center" wrapText="1"/>
      <protection/>
    </xf>
    <xf numFmtId="49" fontId="54" fillId="3" borderId="26" xfId="136" applyNumberFormat="1" applyFont="1" applyFill="1" applyBorder="1" applyAlignment="1">
      <alignment horizontal="center" wrapText="1"/>
      <protection/>
    </xf>
    <xf numFmtId="49" fontId="54" fillId="3" borderId="25" xfId="136" applyNumberFormat="1" applyFont="1" applyFill="1" applyBorder="1" applyAlignment="1">
      <alignment horizontal="center" wrapText="1"/>
      <protection/>
    </xf>
    <xf numFmtId="49" fontId="3" fillId="0" borderId="20" xfId="136" applyNumberFormat="1" applyFont="1" applyBorder="1" applyAlignment="1">
      <alignment horizontal="center"/>
      <protection/>
    </xf>
    <xf numFmtId="49" fontId="18" fillId="0" borderId="0" xfId="136" applyNumberFormat="1" applyFont="1" applyBorder="1" applyAlignment="1">
      <alignment horizontal="left"/>
      <protection/>
    </xf>
    <xf numFmtId="49" fontId="3" fillId="0" borderId="20" xfId="136" applyNumberFormat="1" applyFont="1" applyFill="1" applyBorder="1" applyAlignment="1">
      <alignment horizontal="center" vertical="center" wrapText="1"/>
      <protection/>
    </xf>
    <xf numFmtId="49" fontId="20" fillId="0" borderId="20" xfId="136" applyNumberFormat="1" applyFont="1" applyFill="1" applyBorder="1" applyAlignment="1">
      <alignment horizontal="center" vertical="center" wrapText="1"/>
      <protection/>
    </xf>
    <xf numFmtId="49" fontId="75" fillId="4" borderId="21" xfId="139" applyNumberFormat="1" applyFont="1" applyFill="1" applyBorder="1" applyAlignment="1">
      <alignment horizontal="center" vertical="center" wrapText="1"/>
      <protection/>
    </xf>
    <xf numFmtId="49" fontId="75" fillId="4" borderId="40" xfId="139" applyNumberFormat="1" applyFont="1" applyFill="1" applyBorder="1" applyAlignment="1">
      <alignment horizontal="center" vertical="center" wrapText="1"/>
      <protection/>
    </xf>
    <xf numFmtId="49" fontId="75" fillId="4" borderId="23"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83" fillId="0" borderId="26" xfId="139" applyNumberFormat="1" applyFont="1" applyBorder="1" applyAlignment="1">
      <alignment horizontal="center" vertical="center" wrapText="1"/>
      <protection/>
    </xf>
    <xf numFmtId="49" fontId="83" fillId="0" borderId="25" xfId="139" applyNumberFormat="1" applyFont="1" applyBorder="1" applyAlignment="1">
      <alignment horizontal="center" vertical="center" wrapText="1"/>
      <protection/>
    </xf>
    <xf numFmtId="49" fontId="30" fillId="0" borderId="0" xfId="139" applyNumberFormat="1" applyFont="1" applyBorder="1" applyAlignment="1">
      <alignment horizontal="center" wrapText="1"/>
      <protection/>
    </xf>
    <xf numFmtId="49" fontId="6" fillId="0" borderId="43" xfId="139" applyNumberFormat="1" applyFont="1" applyFill="1" applyBorder="1" applyAlignment="1">
      <alignment horizontal="center" vertical="center"/>
      <protection/>
    </xf>
    <xf numFmtId="49" fontId="6" fillId="0" borderId="20" xfId="139" applyNumberFormat="1" applyFont="1" applyFill="1" applyBorder="1" applyAlignment="1">
      <alignment horizontal="center" vertical="center" wrapText="1"/>
      <protection/>
    </xf>
    <xf numFmtId="49" fontId="6" fillId="0" borderId="21" xfId="139" applyNumberFormat="1" applyFont="1" applyFill="1" applyBorder="1" applyAlignment="1">
      <alignment horizontal="center" vertical="center" wrapText="1"/>
      <protection/>
    </xf>
    <xf numFmtId="49" fontId="6" fillId="0" borderId="40" xfId="139" applyNumberFormat="1" applyFont="1" applyFill="1" applyBorder="1" applyAlignment="1">
      <alignment horizontal="center" vertical="center" wrapText="1"/>
      <protection/>
    </xf>
    <xf numFmtId="49" fontId="6" fillId="0" borderId="23" xfId="139" applyNumberFormat="1" applyFont="1" applyFill="1" applyBorder="1" applyAlignment="1">
      <alignment horizontal="center" vertical="center" wrapText="1"/>
      <protection/>
    </xf>
    <xf numFmtId="49" fontId="13" fillId="0" borderId="0" xfId="139" applyNumberFormat="1" applyFont="1" applyAlignment="1">
      <alignment horizontal="center"/>
      <protection/>
    </xf>
    <xf numFmtId="49" fontId="30" fillId="0" borderId="0" xfId="139" applyNumberFormat="1" applyFont="1" applyBorder="1" applyAlignment="1">
      <alignment horizontal="center"/>
      <protection/>
    </xf>
    <xf numFmtId="49" fontId="85" fillId="3" borderId="26" xfId="139" applyNumberFormat="1" applyFont="1" applyFill="1" applyBorder="1" applyAlignment="1">
      <alignment horizontal="center" vertical="center" wrapText="1"/>
      <protection/>
    </xf>
    <xf numFmtId="49" fontId="85" fillId="3" borderId="25" xfId="139" applyNumberFormat="1" applyFont="1" applyFill="1" applyBorder="1" applyAlignment="1">
      <alignment horizontal="center" vertical="center" wrapText="1"/>
      <protection/>
    </xf>
    <xf numFmtId="49" fontId="28" fillId="0" borderId="0" xfId="139" applyNumberFormat="1" applyFont="1" applyAlignment="1">
      <alignment horizontal="center"/>
      <protection/>
    </xf>
    <xf numFmtId="0" fontId="25" fillId="47" borderId="0" xfId="139" applyFont="1" applyFill="1" applyBorder="1" applyAlignment="1">
      <alignment horizontal="center"/>
      <protection/>
    </xf>
    <xf numFmtId="49" fontId="30" fillId="0" borderId="0" xfId="139" applyNumberFormat="1" applyFont="1" applyAlignment="1">
      <alignment horizontal="center"/>
      <protection/>
    </xf>
    <xf numFmtId="49" fontId="25" fillId="0" borderId="0" xfId="139" applyNumberFormat="1" applyFont="1" applyBorder="1" applyAlignment="1">
      <alignment horizontal="center" wrapText="1"/>
      <protection/>
    </xf>
    <xf numFmtId="49" fontId="6" fillId="0" borderId="26" xfId="139" applyNumberFormat="1" applyFont="1" applyBorder="1" applyAlignment="1">
      <alignment horizontal="center" vertical="center" wrapText="1"/>
      <protection/>
    </xf>
    <xf numFmtId="49" fontId="6" fillId="0" borderId="25" xfId="139" applyNumberFormat="1" applyFont="1" applyBorder="1" applyAlignment="1">
      <alignment horizontal="center" vertical="center" wrapText="1"/>
      <protection/>
    </xf>
    <xf numFmtId="49" fontId="25" fillId="0" borderId="0" xfId="139" applyNumberFormat="1" applyFont="1" applyBorder="1" applyAlignment="1">
      <alignment horizontal="center"/>
      <protection/>
    </xf>
    <xf numFmtId="49" fontId="3" fillId="0" borderId="0" xfId="139" applyNumberFormat="1" applyFont="1" applyBorder="1" applyAlignment="1">
      <alignment horizontal="left"/>
      <protection/>
    </xf>
    <xf numFmtId="49" fontId="6" fillId="0" borderId="35" xfId="139" applyNumberFormat="1" applyFont="1" applyFill="1" applyBorder="1" applyAlignment="1">
      <alignment horizontal="center" vertical="center"/>
      <protection/>
    </xf>
    <xf numFmtId="49" fontId="6" fillId="0" borderId="36" xfId="139" applyNumberFormat="1" applyFont="1" applyFill="1" applyBorder="1" applyAlignment="1">
      <alignment horizontal="center" vertical="center"/>
      <protection/>
    </xf>
    <xf numFmtId="49" fontId="6" fillId="0" borderId="24" xfId="139" applyNumberFormat="1" applyFont="1" applyFill="1" applyBorder="1" applyAlignment="1">
      <alignment horizontal="center" vertical="center"/>
      <protection/>
    </xf>
    <xf numFmtId="49" fontId="6" fillId="0" borderId="42" xfId="139" applyNumberFormat="1" applyFont="1" applyFill="1" applyBorder="1" applyAlignment="1">
      <alignment horizontal="center" vertical="center"/>
      <protection/>
    </xf>
    <xf numFmtId="49" fontId="6" fillId="0" borderId="27" xfId="139" applyNumberFormat="1" applyFont="1" applyFill="1" applyBorder="1" applyAlignment="1">
      <alignment horizontal="center" vertical="center"/>
      <protection/>
    </xf>
    <xf numFmtId="49" fontId="6" fillId="0" borderId="37" xfId="139" applyNumberFormat="1" applyFont="1" applyFill="1" applyBorder="1" applyAlignment="1">
      <alignment horizontal="center" vertical="center"/>
      <protection/>
    </xf>
    <xf numFmtId="49" fontId="14" fillId="0" borderId="0" xfId="139" applyNumberFormat="1" applyFont="1" applyFill="1" applyAlignment="1">
      <alignment horizontal="center" wrapText="1"/>
      <protection/>
    </xf>
    <xf numFmtId="49" fontId="14" fillId="0" borderId="0" xfId="139" applyNumberFormat="1" applyFont="1" applyAlignment="1">
      <alignment horizontal="center"/>
      <protection/>
    </xf>
    <xf numFmtId="49" fontId="4" fillId="0" borderId="0" xfId="139" applyNumberFormat="1" applyFont="1" applyAlignment="1">
      <alignment horizontal="left"/>
      <protection/>
    </xf>
    <xf numFmtId="49" fontId="6" fillId="0" borderId="26" xfId="139" applyNumberFormat="1" applyFont="1" applyFill="1" applyBorder="1" applyAlignment="1">
      <alignment horizontal="center" vertical="center"/>
      <protection/>
    </xf>
    <xf numFmtId="49" fontId="3" fillId="0" borderId="0" xfId="139" applyNumberFormat="1" applyFont="1" applyFill="1" applyAlignment="1">
      <alignment horizontal="left"/>
      <protection/>
    </xf>
    <xf numFmtId="49" fontId="32" fillId="0" borderId="0" xfId="139" applyNumberFormat="1" applyFont="1" applyAlignment="1">
      <alignment horizontal="center"/>
      <protection/>
    </xf>
    <xf numFmtId="49" fontId="18" fillId="0" borderId="0" xfId="139" applyNumberFormat="1" applyFont="1" applyBorder="1" applyAlignment="1">
      <alignment horizontal="left"/>
      <protection/>
    </xf>
    <xf numFmtId="49" fontId="6" fillId="0" borderId="26" xfId="139" applyNumberFormat="1" applyFont="1" applyFill="1" applyBorder="1" applyAlignment="1">
      <alignment horizontal="center" vertical="center" wrapText="1"/>
      <protection/>
    </xf>
    <xf numFmtId="49" fontId="84" fillId="3" borderId="26" xfId="139" applyNumberFormat="1" applyFont="1" applyFill="1" applyBorder="1" applyAlignment="1">
      <alignment horizontal="center" vertical="center" wrapText="1"/>
      <protection/>
    </xf>
    <xf numFmtId="49" fontId="84" fillId="3" borderId="25" xfId="139" applyNumberFormat="1" applyFont="1" applyFill="1" applyBorder="1" applyAlignment="1">
      <alignment horizontal="center" vertical="center" wrapText="1"/>
      <protection/>
    </xf>
    <xf numFmtId="49" fontId="6" fillId="0" borderId="25" xfId="139" applyNumberFormat="1" applyFont="1" applyFill="1" applyBorder="1" applyAlignment="1">
      <alignment horizontal="center" vertical="center" wrapText="1"/>
      <protection/>
    </xf>
    <xf numFmtId="0" fontId="87" fillId="0" borderId="0" xfId="139" applyFont="1" applyAlignment="1">
      <alignment horizontal="center"/>
      <protection/>
    </xf>
    <xf numFmtId="0" fontId="6" fillId="0" borderId="26" xfId="139" applyFont="1" applyBorder="1" applyAlignment="1">
      <alignment horizontal="center" vertical="center" wrapText="1"/>
      <protection/>
    </xf>
    <xf numFmtId="0" fontId="6" fillId="0" borderId="25" xfId="139" applyFont="1" applyBorder="1" applyAlignment="1">
      <alignment horizontal="center" vertical="center" wrapText="1"/>
      <protection/>
    </xf>
    <xf numFmtId="0" fontId="6" fillId="0" borderId="21" xfId="139" applyFont="1" applyBorder="1" applyAlignment="1">
      <alignment horizontal="center" vertical="center" wrapText="1"/>
      <protection/>
    </xf>
    <xf numFmtId="0" fontId="6" fillId="0" borderId="40" xfId="139" applyFont="1" applyBorder="1" applyAlignment="1">
      <alignment horizontal="center" vertical="center" wrapText="1"/>
      <protection/>
    </xf>
    <xf numFmtId="0" fontId="6" fillId="0" borderId="23" xfId="139" applyFont="1" applyBorder="1" applyAlignment="1">
      <alignment horizontal="center" vertical="center" wrapText="1"/>
      <protection/>
    </xf>
    <xf numFmtId="0" fontId="6" fillId="0" borderId="20" xfId="139" applyFont="1" applyBorder="1" applyAlignment="1">
      <alignment horizontal="center" vertical="center" wrapText="1"/>
      <protection/>
    </xf>
    <xf numFmtId="0" fontId="21" fillId="0" borderId="26" xfId="139" applyFont="1" applyBorder="1" applyAlignment="1">
      <alignment horizontal="center" vertical="center" wrapText="1"/>
      <protection/>
    </xf>
    <xf numFmtId="0" fontId="21" fillId="0" borderId="25" xfId="139" applyFont="1" applyBorder="1" applyAlignment="1">
      <alignment horizontal="center" vertical="center" wrapText="1"/>
      <protection/>
    </xf>
    <xf numFmtId="0" fontId="6" fillId="0" borderId="20" xfId="139" applyFont="1" applyBorder="1" applyAlignment="1">
      <alignment horizontal="center" vertical="center"/>
      <protection/>
    </xf>
    <xf numFmtId="49" fontId="6" fillId="0" borderId="19" xfId="139" applyNumberFormat="1" applyFont="1" applyFill="1" applyBorder="1" applyAlignment="1">
      <alignment horizontal="center" vertical="center"/>
      <protection/>
    </xf>
    <xf numFmtId="49" fontId="6" fillId="0" borderId="0" xfId="139" applyNumberFormat="1" applyFont="1" applyFill="1" applyBorder="1" applyAlignment="1">
      <alignment horizontal="center" vertical="center"/>
      <protection/>
    </xf>
    <xf numFmtId="49" fontId="6" fillId="0" borderId="22" xfId="139" applyNumberFormat="1" applyFont="1" applyFill="1" applyBorder="1" applyAlignment="1">
      <alignment horizontal="center" vertical="center"/>
      <protection/>
    </xf>
    <xf numFmtId="0" fontId="6" fillId="0" borderId="43" xfId="139" applyFont="1" applyBorder="1" applyAlignment="1">
      <alignment horizontal="center" vertical="center"/>
      <protection/>
    </xf>
    <xf numFmtId="0" fontId="6" fillId="0" borderId="25" xfId="139" applyFont="1" applyBorder="1" applyAlignment="1">
      <alignment horizontal="center" vertical="center"/>
      <protection/>
    </xf>
    <xf numFmtId="0" fontId="66" fillId="3" borderId="26" xfId="139" applyFont="1" applyFill="1" applyBorder="1" applyAlignment="1">
      <alignment horizontal="center" vertical="center" wrapText="1"/>
      <protection/>
    </xf>
    <xf numFmtId="0" fontId="66" fillId="3" borderId="25" xfId="139" applyFont="1" applyFill="1" applyBorder="1" applyAlignment="1">
      <alignment horizontal="center" vertical="center" wrapText="1"/>
      <protection/>
    </xf>
    <xf numFmtId="0" fontId="30" fillId="0" borderId="0" xfId="139" applyNumberFormat="1" applyFont="1" applyBorder="1" applyAlignment="1">
      <alignment horizontal="center"/>
      <protection/>
    </xf>
    <xf numFmtId="0" fontId="30" fillId="0" borderId="0" xfId="139" applyFont="1" applyBorder="1" applyAlignment="1">
      <alignment horizontal="center" wrapText="1"/>
      <protection/>
    </xf>
    <xf numFmtId="0" fontId="25" fillId="0" borderId="0" xfId="139" applyFont="1" applyBorder="1" applyAlignment="1">
      <alignment horizontal="center" wrapText="1"/>
      <protection/>
    </xf>
    <xf numFmtId="0" fontId="67" fillId="3" borderId="26" xfId="139" applyFont="1" applyFill="1" applyBorder="1" applyAlignment="1">
      <alignment horizontal="center" vertical="center" wrapText="1"/>
      <protection/>
    </xf>
    <xf numFmtId="0" fontId="67" fillId="3" borderId="25" xfId="139" applyFont="1" applyFill="1" applyBorder="1" applyAlignment="1">
      <alignment horizontal="center" vertical="center" wrapText="1"/>
      <protection/>
    </xf>
    <xf numFmtId="0" fontId="25" fillId="0" borderId="0" xfId="139" applyNumberFormat="1" applyFont="1" applyBorder="1" applyAlignment="1">
      <alignment horizontal="center"/>
      <protection/>
    </xf>
    <xf numFmtId="0" fontId="3"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4" fillId="0" borderId="0" xfId="139" applyFont="1" applyAlignment="1">
      <alignment horizontal="center" wrapText="1"/>
      <protection/>
    </xf>
    <xf numFmtId="0" fontId="13" fillId="0" borderId="0" xfId="139" applyFont="1" applyBorder="1" applyAlignment="1">
      <alignment horizontal="center"/>
      <protection/>
    </xf>
    <xf numFmtId="0" fontId="14" fillId="0" borderId="0" xfId="139" applyFont="1" applyAlignment="1">
      <alignment horizontal="center"/>
      <protection/>
    </xf>
    <xf numFmtId="0" fontId="32" fillId="0" borderId="0" xfId="139" applyFont="1" applyAlignment="1">
      <alignment horizontal="center"/>
      <protection/>
    </xf>
    <xf numFmtId="0" fontId="6" fillId="0" borderId="35" xfId="139" applyFont="1" applyBorder="1" applyAlignment="1">
      <alignment horizontal="center" vertical="center" wrapText="1"/>
      <protection/>
    </xf>
    <xf numFmtId="0" fontId="6" fillId="0" borderId="19" xfId="139" applyFont="1" applyBorder="1" applyAlignment="1">
      <alignment horizontal="center" vertical="center" wrapText="1"/>
      <protection/>
    </xf>
    <xf numFmtId="0" fontId="6" fillId="0" borderId="36" xfId="139" applyFont="1" applyBorder="1" applyAlignment="1">
      <alignment horizontal="center" vertical="center" wrapText="1"/>
      <protection/>
    </xf>
    <xf numFmtId="0" fontId="6" fillId="0" borderId="24" xfId="139" applyFont="1" applyBorder="1" applyAlignment="1">
      <alignment horizontal="center" vertical="center" wrapText="1"/>
      <protection/>
    </xf>
    <xf numFmtId="0" fontId="6" fillId="0" borderId="0" xfId="139" applyFont="1" applyBorder="1" applyAlignment="1">
      <alignment horizontal="center" vertical="center" wrapText="1"/>
      <protection/>
    </xf>
    <xf numFmtId="0" fontId="6" fillId="0" borderId="42" xfId="139" applyFont="1" applyBorder="1" applyAlignment="1">
      <alignment horizontal="center" vertical="center" wrapText="1"/>
      <protection/>
    </xf>
    <xf numFmtId="0" fontId="13" fillId="0" borderId="22" xfId="139" applyFont="1" applyBorder="1" applyAlignment="1">
      <alignment horizontal="left"/>
      <protection/>
    </xf>
    <xf numFmtId="3" fontId="0" fillId="47" borderId="0" xfId="139" applyNumberFormat="1" applyFont="1" applyFill="1" applyBorder="1" applyAlignment="1">
      <alignment horizontal="left"/>
      <protection/>
    </xf>
    <xf numFmtId="0" fontId="6" fillId="0" borderId="20" xfId="139" applyFont="1" applyFill="1" applyBorder="1" applyAlignment="1">
      <alignment horizontal="center" vertical="center" wrapText="1"/>
      <protection/>
    </xf>
    <xf numFmtId="0" fontId="12" fillId="0" borderId="20" xfId="139" applyFont="1" applyBorder="1" applyAlignment="1">
      <alignment horizontal="center" vertical="center" wrapText="1"/>
      <protection/>
    </xf>
    <xf numFmtId="0" fontId="3" fillId="0" borderId="0" xfId="139" applyFont="1" applyBorder="1" applyAlignment="1">
      <alignment horizontal="left"/>
      <protection/>
    </xf>
    <xf numFmtId="0" fontId="0" fillId="0" borderId="0" xfId="139" applyFont="1" applyBorder="1" applyAlignment="1">
      <alignment horizontal="left"/>
      <protection/>
    </xf>
    <xf numFmtId="0" fontId="6" fillId="0" borderId="26" xfId="139" applyFont="1" applyBorder="1" applyAlignment="1">
      <alignment horizontal="center" vertical="center"/>
      <protection/>
    </xf>
    <xf numFmtId="49" fontId="19" fillId="0" borderId="22" xfId="139" applyNumberFormat="1" applyFont="1" applyBorder="1" applyAlignment="1">
      <alignment horizontal="center"/>
      <protection/>
    </xf>
    <xf numFmtId="49" fontId="73" fillId="0" borderId="20" xfId="139" applyNumberFormat="1" applyFont="1" applyBorder="1" applyAlignment="1">
      <alignment horizontal="center" vertical="center" wrapText="1"/>
      <protection/>
    </xf>
    <xf numFmtId="49" fontId="12" fillId="0" borderId="20" xfId="139" applyNumberFormat="1" applyFont="1" applyBorder="1" applyAlignment="1">
      <alignment horizontal="center" vertical="center" wrapText="1"/>
      <protection/>
    </xf>
    <xf numFmtId="49" fontId="3" fillId="0" borderId="0" xfId="139" applyNumberFormat="1" applyFont="1" applyAlignment="1">
      <alignment horizontal="left"/>
      <protection/>
    </xf>
    <xf numFmtId="49" fontId="5" fillId="0" borderId="0" xfId="139" applyNumberFormat="1" applyFont="1" applyBorder="1" applyAlignment="1">
      <alignment horizontal="left" wrapText="1"/>
      <protection/>
    </xf>
    <xf numFmtId="49" fontId="5" fillId="0" borderId="0" xfId="139" applyNumberFormat="1" applyFont="1" applyBorder="1" applyAlignment="1">
      <alignment horizontal="left"/>
      <protection/>
    </xf>
    <xf numFmtId="49" fontId="14" fillId="0" borderId="0" xfId="139" applyNumberFormat="1" applyFont="1" applyAlignment="1">
      <alignment horizontal="center" wrapText="1"/>
      <protection/>
    </xf>
    <xf numFmtId="49" fontId="0" fillId="47" borderId="0" xfId="139" applyNumberFormat="1" applyFont="1" applyFill="1" applyBorder="1" applyAlignment="1">
      <alignment horizontal="left" vertical="top" wrapText="1"/>
      <protection/>
    </xf>
    <xf numFmtId="49" fontId="3" fillId="47"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18" fillId="0" borderId="0" xfId="139" applyNumberFormat="1" applyFont="1" applyAlignment="1">
      <alignment horizontal="center" wrapText="1"/>
      <protection/>
    </xf>
    <xf numFmtId="49" fontId="78" fillId="0" borderId="0" xfId="139" applyNumberFormat="1" applyFont="1" applyAlignment="1">
      <alignment horizontal="center"/>
      <protection/>
    </xf>
    <xf numFmtId="49" fontId="6" fillId="0" borderId="20" xfId="139" applyNumberFormat="1" applyFont="1" applyFill="1" applyBorder="1" applyAlignment="1">
      <alignment horizontal="center" vertical="center"/>
      <protection/>
    </xf>
    <xf numFmtId="49" fontId="76" fillId="3" borderId="26" xfId="139" applyNumberFormat="1" applyFont="1" applyFill="1" applyBorder="1" applyAlignment="1">
      <alignment horizontal="center" vertical="center" wrapText="1"/>
      <protection/>
    </xf>
    <xf numFmtId="49" fontId="76" fillId="3" borderId="25" xfId="139" applyNumberFormat="1" applyFont="1" applyFill="1" applyBorder="1" applyAlignment="1">
      <alignment horizontal="center" vertical="center" wrapText="1"/>
      <protection/>
    </xf>
    <xf numFmtId="49" fontId="74" fillId="3" borderId="26" xfId="139" applyNumberFormat="1" applyFont="1" applyFill="1" applyBorder="1" applyAlignment="1">
      <alignment horizontal="center" vertical="center" wrapText="1"/>
      <protection/>
    </xf>
    <xf numFmtId="49" fontId="74" fillId="3" borderId="25" xfId="139" applyNumberFormat="1" applyFont="1" applyFill="1" applyBorder="1" applyAlignment="1">
      <alignment horizontal="center" vertical="center" wrapText="1"/>
      <protection/>
    </xf>
    <xf numFmtId="49" fontId="6" fillId="0" borderId="21" xfId="139" applyNumberFormat="1" applyFont="1" applyBorder="1" applyAlignment="1">
      <alignment horizontal="center" vertical="center" wrapText="1"/>
      <protection/>
    </xf>
    <xf numFmtId="49" fontId="6" fillId="0" borderId="40" xfId="139" applyNumberFormat="1" applyFont="1" applyBorder="1" applyAlignment="1">
      <alignment horizontal="center" vertical="center" wrapText="1"/>
      <protection/>
    </xf>
    <xf numFmtId="49" fontId="6" fillId="0" borderId="23" xfId="139" applyNumberFormat="1" applyFont="1" applyBorder="1" applyAlignment="1">
      <alignment horizontal="center" vertical="center" wrapText="1"/>
      <protection/>
    </xf>
    <xf numFmtId="49" fontId="30" fillId="0" borderId="0" xfId="139" applyNumberFormat="1" applyFont="1" applyBorder="1" applyAlignment="1">
      <alignment horizontal="left" wrapText="1"/>
      <protection/>
    </xf>
    <xf numFmtId="49" fontId="18" fillId="0" borderId="22" xfId="139" applyNumberFormat="1" applyFont="1" applyBorder="1" applyAlignment="1">
      <alignment horizontal="left"/>
      <protection/>
    </xf>
    <xf numFmtId="49" fontId="6" fillId="0" borderId="43" xfId="139" applyNumberFormat="1" applyFont="1" applyBorder="1" applyAlignment="1">
      <alignment horizontal="center" vertical="center" wrapText="1"/>
      <protection/>
    </xf>
    <xf numFmtId="49" fontId="19" fillId="0" borderId="0" xfId="139" applyNumberFormat="1" applyFont="1" applyAlignment="1">
      <alignment horizontal="center"/>
      <protection/>
    </xf>
    <xf numFmtId="49" fontId="7" fillId="0" borderId="0" xfId="139" applyNumberFormat="1" applyFont="1" applyAlignment="1">
      <alignment horizontal="left"/>
      <protection/>
    </xf>
    <xf numFmtId="49" fontId="13" fillId="0" borderId="0" xfId="139" applyNumberFormat="1" applyFont="1" applyBorder="1" applyAlignment="1">
      <alignment horizontal="left"/>
      <protection/>
    </xf>
    <xf numFmtId="49" fontId="7" fillId="0" borderId="26" xfId="139" applyNumberFormat="1" applyFont="1" applyBorder="1" applyAlignment="1">
      <alignment horizontal="center" vertical="center" wrapText="1"/>
      <protection/>
    </xf>
    <xf numFmtId="49" fontId="7" fillId="0" borderId="25" xfId="139" applyNumberFormat="1" applyFont="1" applyBorder="1" applyAlignment="1">
      <alignment horizontal="center" vertical="center" wrapText="1"/>
      <protection/>
    </xf>
    <xf numFmtId="49" fontId="4" fillId="0" borderId="0" xfId="139" applyNumberFormat="1" applyFont="1" applyAlignment="1">
      <alignment/>
      <protection/>
    </xf>
    <xf numFmtId="49" fontId="0" fillId="0" borderId="0" xfId="139" applyNumberFormat="1" applyFont="1" applyBorder="1" applyAlignment="1">
      <alignment horizontal="left"/>
      <protection/>
    </xf>
    <xf numFmtId="49" fontId="19" fillId="0" borderId="26" xfId="139" applyNumberFormat="1" applyFont="1" applyBorder="1" applyAlignment="1">
      <alignment horizontal="center" vertical="center" wrapText="1"/>
      <protection/>
    </xf>
    <xf numFmtId="49" fontId="19" fillId="0" borderId="25" xfId="139" applyNumberFormat="1" applyFont="1" applyBorder="1" applyAlignment="1">
      <alignment horizontal="center" vertical="center" wrapText="1"/>
      <protection/>
    </xf>
    <xf numFmtId="49" fontId="89" fillId="3" borderId="26" xfId="139" applyNumberFormat="1" applyFont="1" applyFill="1" applyBorder="1" applyAlignment="1">
      <alignment horizontal="center" vertical="center" wrapText="1"/>
      <protection/>
    </xf>
    <xf numFmtId="49" fontId="89" fillId="3" borderId="25" xfId="139" applyNumberFormat="1" applyFont="1" applyFill="1" applyBorder="1" applyAlignment="1">
      <alignment horizontal="center" vertical="center" wrapText="1"/>
      <protection/>
    </xf>
    <xf numFmtId="49" fontId="88" fillId="3" borderId="26" xfId="139" applyNumberFormat="1" applyFont="1" applyFill="1" applyBorder="1" applyAlignment="1">
      <alignment horizontal="center" vertical="center" wrapText="1"/>
      <protection/>
    </xf>
    <xf numFmtId="49" fontId="88" fillId="3" borderId="25" xfId="139" applyNumberFormat="1" applyFont="1" applyFill="1" applyBorder="1" applyAlignment="1">
      <alignment horizontal="center" vertical="center" wrapText="1"/>
      <protection/>
    </xf>
    <xf numFmtId="49" fontId="6" fillId="0" borderId="43" xfId="139" applyNumberFormat="1" applyFont="1" applyFill="1" applyBorder="1" applyAlignment="1">
      <alignment horizontal="center" vertical="center" wrapText="1"/>
      <protection/>
    </xf>
    <xf numFmtId="49" fontId="6" fillId="0" borderId="35" xfId="139" applyNumberFormat="1" applyFont="1" applyFill="1" applyBorder="1" applyAlignment="1">
      <alignment horizontal="center" vertical="center" wrapText="1"/>
      <protection/>
    </xf>
    <xf numFmtId="49" fontId="6" fillId="0" borderId="36" xfId="139" applyNumberFormat="1" applyFont="1" applyFill="1" applyBorder="1" applyAlignment="1">
      <alignment horizontal="center" vertical="center" wrapText="1"/>
      <protection/>
    </xf>
    <xf numFmtId="49" fontId="6" fillId="0" borderId="24" xfId="139" applyNumberFormat="1" applyFont="1" applyFill="1" applyBorder="1" applyAlignment="1">
      <alignment horizontal="center" vertical="center" wrapText="1"/>
      <protection/>
    </xf>
    <xf numFmtId="49" fontId="6" fillId="0" borderId="42" xfId="139" applyNumberFormat="1" applyFont="1" applyFill="1" applyBorder="1" applyAlignment="1">
      <alignment horizontal="center" vertical="center" wrapText="1"/>
      <protection/>
    </xf>
    <xf numFmtId="49" fontId="6" fillId="0" borderId="27" xfId="139" applyNumberFormat="1" applyFont="1" applyFill="1" applyBorder="1" applyAlignment="1">
      <alignment horizontal="center" vertical="center" wrapText="1"/>
      <protection/>
    </xf>
    <xf numFmtId="49" fontId="6" fillId="0" borderId="37" xfId="139" applyNumberFormat="1" applyFont="1" applyFill="1" applyBorder="1" applyAlignment="1">
      <alignment horizontal="center" vertical="center" wrapText="1"/>
      <protection/>
    </xf>
    <xf numFmtId="0" fontId="81" fillId="0" borderId="43" xfId="139" applyFont="1" applyFill="1" applyBorder="1" applyAlignment="1">
      <alignment horizontal="center" vertical="center" wrapText="1"/>
      <protection/>
    </xf>
    <xf numFmtId="0" fontId="81" fillId="0" borderId="25" xfId="139" applyFont="1" applyFill="1" applyBorder="1" applyAlignment="1">
      <alignment horizontal="center" vertical="center" wrapText="1"/>
      <protection/>
    </xf>
    <xf numFmtId="49" fontId="28" fillId="0" borderId="0" xfId="139" applyNumberFormat="1" applyFont="1" applyAlignment="1">
      <alignment horizontal="center"/>
      <protection/>
    </xf>
    <xf numFmtId="49" fontId="0" fillId="0" borderId="0" xfId="139" applyNumberFormat="1" applyFont="1" applyFill="1" applyAlignment="1">
      <alignment horizontal="left"/>
      <protection/>
    </xf>
    <xf numFmtId="49" fontId="19" fillId="0" borderId="26" xfId="139" applyNumberFormat="1" applyFont="1" applyFill="1" applyBorder="1" applyAlignment="1">
      <alignment horizontal="center" vertical="center"/>
      <protection/>
    </xf>
    <xf numFmtId="49" fontId="19" fillId="0" borderId="25" xfId="139" applyNumberFormat="1" applyFont="1" applyFill="1" applyBorder="1" applyAlignment="1">
      <alignment horizontal="center" vertical="center"/>
      <protection/>
    </xf>
    <xf numFmtId="49" fontId="88" fillId="3" borderId="26" xfId="139" applyNumberFormat="1" applyFont="1" applyFill="1" applyBorder="1" applyAlignment="1">
      <alignment horizontal="center" vertical="center"/>
      <protection/>
    </xf>
    <xf numFmtId="49" fontId="88" fillId="3" borderId="25" xfId="139" applyNumberFormat="1" applyFont="1" applyFill="1" applyBorder="1" applyAlignment="1">
      <alignment horizontal="center" vertical="center"/>
      <protection/>
    </xf>
    <xf numFmtId="49" fontId="89" fillId="3" borderId="26" xfId="139" applyNumberFormat="1" applyFont="1" applyFill="1" applyBorder="1" applyAlignment="1">
      <alignment horizontal="center" vertical="center"/>
      <protection/>
    </xf>
    <xf numFmtId="49" fontId="89" fillId="3" borderId="25" xfId="139" applyNumberFormat="1" applyFont="1" applyFill="1" applyBorder="1" applyAlignment="1">
      <alignment horizontal="center" vertical="center"/>
      <protection/>
    </xf>
    <xf numFmtId="49" fontId="6" fillId="47" borderId="26" xfId="139" applyNumberFormat="1" applyFont="1" applyFill="1" applyBorder="1" applyAlignment="1">
      <alignment horizontal="center" vertical="center"/>
      <protection/>
    </xf>
    <xf numFmtId="49" fontId="6" fillId="47" borderId="25" xfId="139" applyNumberFormat="1" applyFont="1" applyFill="1" applyBorder="1" applyAlignment="1">
      <alignment horizontal="center" vertical="center"/>
      <protection/>
    </xf>
    <xf numFmtId="49" fontId="18" fillId="0" borderId="0" xfId="139" applyNumberFormat="1" applyFont="1" applyFill="1" applyBorder="1" applyAlignment="1">
      <alignment horizontal="left"/>
      <protection/>
    </xf>
    <xf numFmtId="49" fontId="13" fillId="0" borderId="22" xfId="139" applyNumberFormat="1" applyFont="1" applyFill="1" applyBorder="1" applyAlignment="1">
      <alignment horizontal="center" vertical="center"/>
      <protection/>
    </xf>
    <xf numFmtId="0" fontId="25" fillId="0" borderId="0" xfId="139" applyFont="1" applyAlignment="1">
      <alignment horizontal="center"/>
      <protection/>
    </xf>
    <xf numFmtId="0" fontId="7" fillId="0" borderId="20" xfId="139" applyFont="1" applyFill="1" applyBorder="1" applyAlignment="1">
      <alignment horizontal="center" vertical="center" wrapText="1"/>
      <protection/>
    </xf>
    <xf numFmtId="0" fontId="28" fillId="47" borderId="0" xfId="139" applyFont="1" applyFill="1" applyBorder="1" applyAlignment="1">
      <alignment horizontal="center"/>
      <protection/>
    </xf>
    <xf numFmtId="49" fontId="7" fillId="0" borderId="35" xfId="139" applyNumberFormat="1" applyFont="1" applyFill="1" applyBorder="1" applyAlignment="1">
      <alignment horizontal="center" vertical="center"/>
      <protection/>
    </xf>
    <xf numFmtId="49" fontId="7" fillId="0" borderId="36" xfId="139" applyNumberFormat="1" applyFont="1" applyFill="1" applyBorder="1" applyAlignment="1">
      <alignment horizontal="center" vertical="center"/>
      <protection/>
    </xf>
    <xf numFmtId="49" fontId="7" fillId="0" borderId="24" xfId="139" applyNumberFormat="1" applyFont="1" applyFill="1" applyBorder="1" applyAlignment="1">
      <alignment horizontal="center" vertical="center"/>
      <protection/>
    </xf>
    <xf numFmtId="49" fontId="7" fillId="0" borderId="42" xfId="139" applyNumberFormat="1" applyFont="1" applyFill="1" applyBorder="1" applyAlignment="1">
      <alignment horizontal="center" vertical="center"/>
      <protection/>
    </xf>
    <xf numFmtId="49" fontId="7" fillId="0" borderId="27" xfId="139" applyNumberFormat="1" applyFont="1" applyFill="1" applyBorder="1" applyAlignment="1">
      <alignment horizontal="center" vertical="center"/>
      <protection/>
    </xf>
    <xf numFmtId="49" fontId="7" fillId="0" borderId="37" xfId="139" applyNumberFormat="1" applyFont="1" applyFill="1" applyBorder="1" applyAlignment="1">
      <alignment horizontal="center" vertical="center"/>
      <protection/>
    </xf>
    <xf numFmtId="0" fontId="18" fillId="0" borderId="0" xfId="139" applyFont="1" applyBorder="1" applyAlignment="1">
      <alignment horizontal="left"/>
      <protection/>
    </xf>
    <xf numFmtId="0" fontId="13" fillId="0" borderId="0" xfId="139" applyFont="1" applyAlignment="1">
      <alignment horizontal="center"/>
      <protection/>
    </xf>
    <xf numFmtId="49" fontId="30" fillId="0" borderId="0" xfId="139" applyNumberFormat="1" applyFont="1" applyBorder="1" applyAlignment="1">
      <alignment horizontal="justify" vertical="justify" wrapText="1"/>
      <protection/>
    </xf>
    <xf numFmtId="0" fontId="14" fillId="0" borderId="0" xfId="139" applyNumberFormat="1" applyFont="1" applyAlignment="1">
      <alignment horizontal="center"/>
      <protection/>
    </xf>
    <xf numFmtId="0" fontId="32" fillId="0" borderId="0" xfId="139" applyNumberFormat="1" applyFont="1" applyAlignment="1">
      <alignment horizontal="center"/>
      <protection/>
    </xf>
    <xf numFmtId="0" fontId="23" fillId="0" borderId="0" xfId="139" applyNumberFormat="1" applyFont="1" applyAlignment="1">
      <alignment horizontal="center"/>
      <protection/>
    </xf>
    <xf numFmtId="49" fontId="25" fillId="47" borderId="44" xfId="0" applyNumberFormat="1" applyFont="1" applyFill="1" applyBorder="1" applyAlignment="1">
      <alignment horizontal="center" vertical="center"/>
    </xf>
    <xf numFmtId="49" fontId="25" fillId="47" borderId="45" xfId="0" applyNumberFormat="1" applyFont="1" applyFill="1" applyBorder="1" applyAlignment="1">
      <alignment horizontal="center" vertical="center"/>
    </xf>
    <xf numFmtId="49" fontId="99" fillId="47" borderId="26" xfId="0" applyNumberFormat="1" applyFont="1" applyFill="1" applyBorder="1" applyAlignment="1">
      <alignment horizontal="left"/>
    </xf>
    <xf numFmtId="49" fontId="99" fillId="47" borderId="43" xfId="0" applyNumberFormat="1" applyFont="1" applyFill="1" applyBorder="1" applyAlignment="1">
      <alignment horizontal="left"/>
    </xf>
    <xf numFmtId="49" fontId="99" fillId="47" borderId="25" xfId="0" applyNumberFormat="1" applyFont="1" applyFill="1" applyBorder="1" applyAlignment="1">
      <alignment horizontal="left"/>
    </xf>
    <xf numFmtId="0" fontId="0" fillId="53"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28" fillId="0" borderId="0" xfId="0" applyNumberFormat="1" applyFont="1" applyFill="1" applyAlignment="1">
      <alignment horizontal="center"/>
    </xf>
    <xf numFmtId="0" fontId="28" fillId="0" borderId="0" xfId="0" applyNumberFormat="1" applyFont="1" applyFill="1" applyAlignment="1">
      <alignment horizontal="center" wrapText="1"/>
    </xf>
    <xf numFmtId="0" fontId="12" fillId="0" borderId="46" xfId="0" applyNumberFormat="1" applyFont="1" applyFill="1" applyBorder="1" applyAlignment="1">
      <alignment horizontal="center" vertical="center" wrapText="1"/>
    </xf>
    <xf numFmtId="0" fontId="12" fillId="0" borderId="47" xfId="0" applyNumberFormat="1"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49" fontId="102" fillId="0" borderId="48" xfId="0" applyNumberFormat="1" applyFont="1" applyFill="1" applyBorder="1" applyAlignment="1">
      <alignment horizontal="center"/>
    </xf>
    <xf numFmtId="49" fontId="24" fillId="0" borderId="20" xfId="0" applyNumberFormat="1" applyFont="1" applyFill="1" applyBorder="1" applyAlignment="1" applyProtection="1">
      <alignment horizontal="center" vertical="center" wrapText="1"/>
      <protection/>
    </xf>
    <xf numFmtId="194" fontId="23" fillId="0" borderId="0" xfId="93" applyNumberFormat="1" applyFont="1" applyFill="1" applyBorder="1" applyAlignment="1" applyProtection="1">
      <alignment horizontal="center" vertical="center"/>
      <protection/>
    </xf>
    <xf numFmtId="49" fontId="12" fillId="0" borderId="26" xfId="135" applyNumberFormat="1" applyFont="1" applyFill="1" applyBorder="1" applyAlignment="1">
      <alignment vertical="center" wrapText="1"/>
      <protection/>
    </xf>
    <xf numFmtId="49" fontId="12" fillId="0" borderId="25" xfId="135" applyNumberFormat="1" applyFont="1" applyFill="1" applyBorder="1" applyAlignment="1">
      <alignment vertical="center" wrapText="1"/>
      <protection/>
    </xf>
    <xf numFmtId="49" fontId="24" fillId="0" borderId="0" xfId="0" applyNumberFormat="1" applyFont="1" applyFill="1" applyAlignment="1">
      <alignment horizontal="left"/>
    </xf>
    <xf numFmtId="0" fontId="102" fillId="0" borderId="0" xfId="0" applyNumberFormat="1" applyFont="1" applyFill="1" applyBorder="1" applyAlignment="1">
      <alignment horizontal="center" wrapText="1"/>
    </xf>
    <xf numFmtId="49" fontId="12" fillId="0" borderId="0" xfId="0" applyNumberFormat="1" applyFont="1" applyFill="1" applyBorder="1" applyAlignment="1">
      <alignment horizontal="left" wrapText="1"/>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0" fontId="25" fillId="0" borderId="0" xfId="0" applyNumberFormat="1" applyFont="1" applyFill="1" applyAlignment="1">
      <alignment horizontal="center"/>
    </xf>
    <xf numFmtId="0" fontId="4" fillId="0" borderId="0" xfId="0" applyNumberFormat="1" applyFont="1" applyFill="1" applyAlignment="1">
      <alignment horizontal="left"/>
    </xf>
    <xf numFmtId="0" fontId="0" fillId="0" borderId="0" xfId="0" applyNumberFormat="1" applyFont="1" applyFill="1" applyAlignment="1">
      <alignment horizontal="center"/>
    </xf>
    <xf numFmtId="49" fontId="3" fillId="0" borderId="0" xfId="0" applyNumberFormat="1" applyFont="1" applyFill="1" applyAlignment="1">
      <alignment horizontal="center"/>
    </xf>
    <xf numFmtId="0" fontId="22" fillId="0" borderId="0" xfId="0" applyNumberFormat="1" applyFont="1" applyFill="1" applyAlignment="1">
      <alignment horizontal="center"/>
    </xf>
    <xf numFmtId="49" fontId="12" fillId="0" borderId="47"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1" fontId="12" fillId="0" borderId="47" xfId="0" applyNumberFormat="1" applyFont="1" applyFill="1" applyBorder="1" applyAlignment="1">
      <alignment horizontal="center" vertical="center"/>
    </xf>
    <xf numFmtId="49" fontId="12" fillId="0" borderId="47" xfId="0" applyNumberFormat="1" applyFont="1" applyFill="1" applyBorder="1" applyAlignment="1" applyProtection="1">
      <alignment horizontal="center" vertical="center" wrapText="1"/>
      <protection/>
    </xf>
    <xf numFmtId="49" fontId="12" fillId="0" borderId="20" xfId="0" applyNumberFormat="1" applyFont="1" applyFill="1" applyBorder="1" applyAlignment="1" applyProtection="1">
      <alignment horizontal="center" vertical="center" wrapText="1"/>
      <protection/>
    </xf>
    <xf numFmtId="0" fontId="12" fillId="0" borderId="0" xfId="0" applyNumberFormat="1" applyFont="1" applyFill="1" applyBorder="1" applyAlignment="1">
      <alignment horizontal="left" wrapText="1"/>
    </xf>
    <xf numFmtId="0" fontId="12" fillId="0" borderId="0" xfId="0" applyNumberFormat="1" applyFont="1" applyFill="1" applyBorder="1" applyAlignment="1">
      <alignment horizontal="center" wrapText="1"/>
    </xf>
    <xf numFmtId="49" fontId="73" fillId="0" borderId="39" xfId="0" applyNumberFormat="1" applyFont="1" applyFill="1" applyBorder="1" applyAlignment="1" applyProtection="1">
      <alignment horizontal="center" vertical="center" wrapText="1"/>
      <protection/>
    </xf>
    <xf numFmtId="49" fontId="73" fillId="0" borderId="20" xfId="0" applyNumberFormat="1" applyFont="1" applyFill="1" applyBorder="1" applyAlignment="1" applyProtection="1">
      <alignment horizontal="center" vertical="center" wrapText="1"/>
      <protection/>
    </xf>
    <xf numFmtId="0" fontId="7" fillId="0" borderId="0" xfId="0" applyNumberFormat="1" applyFont="1" applyFill="1" applyBorder="1" applyAlignment="1">
      <alignment horizontal="center" vertical="center"/>
    </xf>
    <xf numFmtId="49" fontId="24" fillId="0" borderId="49" xfId="0" applyNumberFormat="1" applyFont="1" applyFill="1" applyBorder="1" applyAlignment="1" applyProtection="1">
      <alignment horizontal="center" vertical="center" wrapText="1"/>
      <protection/>
    </xf>
    <xf numFmtId="49" fontId="24" fillId="0" borderId="38" xfId="0" applyNumberFormat="1" applyFont="1" applyFill="1" applyBorder="1" applyAlignment="1" applyProtection="1">
      <alignment horizontal="center" vertical="center" wrapText="1"/>
      <protection/>
    </xf>
    <xf numFmtId="0" fontId="4" fillId="0" borderId="0" xfId="0" applyNumberFormat="1" applyFont="1" applyFill="1" applyBorder="1" applyAlignment="1">
      <alignment horizontal="center" vertical="center"/>
    </xf>
    <xf numFmtId="49" fontId="4" fillId="0" borderId="0" xfId="0" applyNumberFormat="1" applyFont="1" applyFill="1" applyAlignment="1">
      <alignment horizontal="left"/>
    </xf>
    <xf numFmtId="0" fontId="7" fillId="0" borderId="0" xfId="0" applyNumberFormat="1" applyFont="1" applyFill="1" applyBorder="1" applyAlignment="1">
      <alignment horizontal="left" wrapText="1"/>
    </xf>
    <xf numFmtId="0" fontId="25"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wrapText="1"/>
    </xf>
    <xf numFmtId="0" fontId="28" fillId="0" borderId="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20" xfId="0" applyNumberFormat="1" applyFont="1" applyFill="1" applyBorder="1" applyAlignment="1" applyProtection="1">
      <alignment horizontal="center" vertical="center" wrapText="1"/>
      <protection/>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2" fillId="0" borderId="0" xfId="0" applyNumberFormat="1" applyFont="1" applyFill="1" applyAlignment="1">
      <alignment horizontal="center"/>
    </xf>
    <xf numFmtId="49" fontId="7" fillId="0" borderId="21" xfId="0" applyNumberFormat="1" applyFont="1" applyFill="1" applyBorder="1" applyAlignment="1">
      <alignment vertical="center" wrapText="1"/>
    </xf>
    <xf numFmtId="49" fontId="7" fillId="0" borderId="40" xfId="0" applyNumberFormat="1" applyFont="1" applyFill="1" applyBorder="1" applyAlignment="1">
      <alignment vertical="center" wrapText="1"/>
    </xf>
    <xf numFmtId="49" fontId="7" fillId="0" borderId="23" xfId="0" applyNumberFormat="1" applyFont="1" applyFill="1" applyBorder="1" applyAlignment="1">
      <alignment vertical="center" wrapText="1"/>
    </xf>
    <xf numFmtId="1" fontId="7" fillId="0" borderId="20" xfId="0" applyNumberFormat="1" applyFont="1" applyFill="1" applyBorder="1" applyAlignment="1">
      <alignment horizontal="center" vertical="center"/>
    </xf>
    <xf numFmtId="49" fontId="7" fillId="0" borderId="0" xfId="0" applyNumberFormat="1" applyFont="1" applyFill="1" applyBorder="1" applyAlignment="1">
      <alignment horizontal="left" wrapText="1"/>
    </xf>
    <xf numFmtId="49" fontId="7" fillId="34" borderId="39" xfId="0" applyNumberFormat="1" applyFont="1" applyFill="1" applyBorder="1" applyAlignment="1" applyProtection="1">
      <alignment horizontal="center" vertical="center" wrapText="1"/>
      <protection/>
    </xf>
    <xf numFmtId="49" fontId="7" fillId="34" borderId="20" xfId="0" applyNumberFormat="1" applyFont="1" applyFill="1" applyBorder="1" applyAlignment="1" applyProtection="1">
      <alignment horizontal="center" vertical="center" wrapText="1"/>
      <protection/>
    </xf>
    <xf numFmtId="0" fontId="28" fillId="0" borderId="0" xfId="0" applyNumberFormat="1" applyFont="1" applyFill="1" applyAlignment="1">
      <alignment horizontal="left"/>
    </xf>
    <xf numFmtId="194" fontId="18" fillId="0" borderId="19" xfId="93" applyNumberFormat="1" applyFont="1" applyFill="1" applyBorder="1" applyAlignment="1" applyProtection="1">
      <alignment horizontal="center" vertical="center"/>
      <protection/>
    </xf>
    <xf numFmtId="49" fontId="4" fillId="0" borderId="20" xfId="0" applyNumberFormat="1" applyFont="1" applyFill="1" applyBorder="1" applyAlignment="1" applyProtection="1">
      <alignment horizontal="center" vertical="center" wrapText="1"/>
      <protection/>
    </xf>
    <xf numFmtId="49" fontId="16" fillId="0" borderId="39" xfId="0" applyNumberFormat="1" applyFont="1" applyFill="1" applyBorder="1" applyAlignment="1" applyProtection="1">
      <alignment horizontal="center" vertical="center" wrapText="1"/>
      <protection/>
    </xf>
    <xf numFmtId="49" fontId="16" fillId="0" borderId="20" xfId="0" applyNumberFormat="1" applyFont="1" applyFill="1" applyBorder="1" applyAlignment="1" applyProtection="1">
      <alignment horizontal="center" vertical="center" wrapText="1"/>
      <protection/>
    </xf>
    <xf numFmtId="0" fontId="25" fillId="0" borderId="0" xfId="0" applyNumberFormat="1" applyFont="1" applyFill="1" applyBorder="1" applyAlignment="1">
      <alignment horizontal="center" wrapText="1"/>
    </xf>
    <xf numFmtId="194" fontId="24" fillId="52" borderId="26" xfId="93" applyNumberFormat="1" applyFont="1" applyFill="1" applyBorder="1" applyAlignment="1" applyProtection="1">
      <alignment horizontal="left" vertical="center" wrapText="1"/>
      <protection locked="0"/>
    </xf>
    <xf numFmtId="194" fontId="24" fillId="52" borderId="20" xfId="93" applyNumberFormat="1" applyFont="1" applyFill="1" applyBorder="1" applyAlignment="1" applyProtection="1">
      <alignment vertical="center"/>
      <protection/>
    </xf>
    <xf numFmtId="210" fontId="24" fillId="52" borderId="20" xfId="0" applyNumberFormat="1" applyFont="1" applyFill="1" applyBorder="1" applyAlignment="1" applyProtection="1">
      <alignment vertical="center"/>
      <protection locked="0"/>
    </xf>
    <xf numFmtId="194" fontId="12" fillId="52" borderId="20" xfId="93" applyNumberFormat="1" applyFont="1" applyFill="1" applyBorder="1" applyAlignment="1" applyProtection="1">
      <alignment vertical="center"/>
      <protection/>
    </xf>
  </cellXfs>
  <cellStyles count="14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urrency" xfId="96"/>
    <cellStyle name="Currency [0]" xfId="97"/>
    <cellStyle name="Check Cell" xfId="98"/>
    <cellStyle name="Check Cell 2" xfId="99"/>
    <cellStyle name="Check Cell 3"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BC_thong_ke_theo_TT01_BTP" xfId="137"/>
    <cellStyle name="Normal_Bieu 8 - Bieu 19 toan tinh" xfId="138"/>
    <cellStyle name="Normal_Bieu mau TK tu 11 den 19 (ban phat hanh)" xfId="139"/>
    <cellStyle name="Normal_Sheet1" xfId="140"/>
    <cellStyle name="Normal_Sheet2" xfId="141"/>
    <cellStyle name="Note" xfId="142"/>
    <cellStyle name="Note 2" xfId="143"/>
    <cellStyle name="Note 3" xfId="144"/>
    <cellStyle name="Output" xfId="145"/>
    <cellStyle name="Output 2" xfId="146"/>
    <cellStyle name="Output 3" xfId="147"/>
    <cellStyle name="Percent" xfId="148"/>
    <cellStyle name="Percent 2" xfId="149"/>
    <cellStyle name="Percent 2 2" xfId="150"/>
    <cellStyle name="Percent 3" xfId="151"/>
    <cellStyle name="Title" xfId="152"/>
    <cellStyle name="Title 2" xfId="153"/>
    <cellStyle name="Title 3" xfId="154"/>
    <cellStyle name="Total" xfId="155"/>
    <cellStyle name="Total 2" xfId="156"/>
    <cellStyle name="Total 3" xfId="157"/>
    <cellStyle name="Warning Text" xfId="158"/>
    <cellStyle name="Warning Text 2" xfId="159"/>
    <cellStyle name="Warning Text 3" xfId="1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5716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5716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49" t="s">
        <v>26</v>
      </c>
      <c r="B1" s="549"/>
      <c r="C1" s="546" t="s">
        <v>70</v>
      </c>
      <c r="D1" s="546"/>
      <c r="E1" s="546"/>
      <c r="F1" s="550" t="s">
        <v>66</v>
      </c>
      <c r="G1" s="550"/>
      <c r="H1" s="550"/>
    </row>
    <row r="2" spans="1:8" ht="33.75" customHeight="1">
      <c r="A2" s="551" t="s">
        <v>73</v>
      </c>
      <c r="B2" s="551"/>
      <c r="C2" s="546"/>
      <c r="D2" s="546"/>
      <c r="E2" s="546"/>
      <c r="F2" s="543" t="s">
        <v>67</v>
      </c>
      <c r="G2" s="543"/>
      <c r="H2" s="543"/>
    </row>
    <row r="3" spans="1:8" ht="19.5" customHeight="1">
      <c r="A3" s="6" t="s">
        <v>61</v>
      </c>
      <c r="B3" s="6"/>
      <c r="C3" s="24"/>
      <c r="D3" s="24"/>
      <c r="E3" s="24"/>
      <c r="F3" s="543" t="s">
        <v>68</v>
      </c>
      <c r="G3" s="543"/>
      <c r="H3" s="543"/>
    </row>
    <row r="4" spans="1:8" s="7" customFormat="1" ht="19.5" customHeight="1">
      <c r="A4" s="6"/>
      <c r="B4" s="6"/>
      <c r="D4" s="8"/>
      <c r="F4" s="9" t="s">
        <v>69</v>
      </c>
      <c r="G4" s="9"/>
      <c r="H4" s="9"/>
    </row>
    <row r="5" spans="1:8" s="23" customFormat="1" ht="36" customHeight="1">
      <c r="A5" s="562" t="s">
        <v>53</v>
      </c>
      <c r="B5" s="563"/>
      <c r="C5" s="566" t="s">
        <v>64</v>
      </c>
      <c r="D5" s="567"/>
      <c r="E5" s="568" t="s">
        <v>63</v>
      </c>
      <c r="F5" s="568"/>
      <c r="G5" s="568"/>
      <c r="H5" s="545"/>
    </row>
    <row r="6" spans="1:8" s="23" customFormat="1" ht="20.25" customHeight="1">
      <c r="A6" s="564"/>
      <c r="B6" s="565"/>
      <c r="C6" s="547" t="s">
        <v>3</v>
      </c>
      <c r="D6" s="547" t="s">
        <v>71</v>
      </c>
      <c r="E6" s="544" t="s">
        <v>65</v>
      </c>
      <c r="F6" s="545"/>
      <c r="G6" s="544" t="s">
        <v>72</v>
      </c>
      <c r="H6" s="545"/>
    </row>
    <row r="7" spans="1:8" s="23" customFormat="1" ht="52.5" customHeight="1">
      <c r="A7" s="564"/>
      <c r="B7" s="565"/>
      <c r="C7" s="548"/>
      <c r="D7" s="548"/>
      <c r="E7" s="5" t="s">
        <v>3</v>
      </c>
      <c r="F7" s="5" t="s">
        <v>9</v>
      </c>
      <c r="G7" s="5" t="s">
        <v>3</v>
      </c>
      <c r="H7" s="5" t="s">
        <v>9</v>
      </c>
    </row>
    <row r="8" spans="1:8" ht="15" customHeight="1">
      <c r="A8" s="553" t="s">
        <v>6</v>
      </c>
      <c r="B8" s="554"/>
      <c r="C8" s="10">
        <v>1</v>
      </c>
      <c r="D8" s="10" t="s">
        <v>44</v>
      </c>
      <c r="E8" s="10" t="s">
        <v>45</v>
      </c>
      <c r="F8" s="10" t="s">
        <v>54</v>
      </c>
      <c r="G8" s="10" t="s">
        <v>55</v>
      </c>
      <c r="H8" s="10" t="s">
        <v>56</v>
      </c>
    </row>
    <row r="9" spans="1:8" ht="26.25" customHeight="1">
      <c r="A9" s="555" t="s">
        <v>33</v>
      </c>
      <c r="B9" s="556"/>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45</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57" t="s">
        <v>52</v>
      </c>
      <c r="C16" s="557"/>
      <c r="D16" s="26"/>
      <c r="E16" s="559" t="s">
        <v>19</v>
      </c>
      <c r="F16" s="559"/>
      <c r="G16" s="559"/>
      <c r="H16" s="559"/>
    </row>
    <row r="17" spans="2:8" ht="15.75" customHeight="1">
      <c r="B17" s="557"/>
      <c r="C17" s="557"/>
      <c r="D17" s="26"/>
      <c r="E17" s="560" t="s">
        <v>38</v>
      </c>
      <c r="F17" s="560"/>
      <c r="G17" s="560"/>
      <c r="H17" s="560"/>
    </row>
    <row r="18" spans="2:8" s="27" customFormat="1" ht="15.75" customHeight="1">
      <c r="B18" s="557"/>
      <c r="C18" s="557"/>
      <c r="D18" s="28"/>
      <c r="E18" s="561" t="s">
        <v>51</v>
      </c>
      <c r="F18" s="561"/>
      <c r="G18" s="561"/>
      <c r="H18" s="561"/>
    </row>
    <row r="20" ht="15.75">
      <c r="B20" s="19"/>
    </row>
    <row r="22" ht="15.75" hidden="1">
      <c r="A22" s="20" t="s">
        <v>41</v>
      </c>
    </row>
    <row r="23" spans="1:3" ht="15.75" hidden="1">
      <c r="A23" s="21"/>
      <c r="B23" s="558" t="s">
        <v>46</v>
      </c>
      <c r="C23" s="558"/>
    </row>
    <row r="24" spans="1:8" ht="15.75" customHeight="1" hidden="1">
      <c r="A24" s="22" t="s">
        <v>25</v>
      </c>
      <c r="B24" s="552" t="s">
        <v>49</v>
      </c>
      <c r="C24" s="552"/>
      <c r="D24" s="22"/>
      <c r="E24" s="22"/>
      <c r="F24" s="22"/>
      <c r="G24" s="22"/>
      <c r="H24" s="22"/>
    </row>
    <row r="25" spans="1:8" ht="15" customHeight="1" hidden="1">
      <c r="A25" s="22"/>
      <c r="B25" s="552" t="s">
        <v>50</v>
      </c>
      <c r="C25" s="552"/>
      <c r="D25" s="552"/>
      <c r="E25" s="22"/>
      <c r="F25" s="22"/>
      <c r="G25" s="22"/>
      <c r="H25" s="22"/>
    </row>
    <row r="26" spans="2:3" ht="15.75">
      <c r="B26" s="23"/>
      <c r="C26" s="23"/>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44" t="s">
        <v>212</v>
      </c>
      <c r="B1" s="744"/>
      <c r="C1" s="744"/>
      <c r="D1" s="747" t="s">
        <v>328</v>
      </c>
      <c r="E1" s="747"/>
      <c r="F1" s="747"/>
      <c r="G1" s="747"/>
      <c r="H1" s="747"/>
      <c r="I1" s="747"/>
      <c r="J1" s="191" t="s">
        <v>329</v>
      </c>
      <c r="K1" s="322"/>
      <c r="L1" s="322"/>
    </row>
    <row r="2" spans="1:12" ht="18.75" customHeight="1">
      <c r="A2" s="745" t="s">
        <v>287</v>
      </c>
      <c r="B2" s="745"/>
      <c r="C2" s="745"/>
      <c r="D2" s="835" t="s">
        <v>213</v>
      </c>
      <c r="E2" s="835"/>
      <c r="F2" s="835"/>
      <c r="G2" s="835"/>
      <c r="H2" s="835"/>
      <c r="I2" s="835"/>
      <c r="J2" s="744" t="s">
        <v>330</v>
      </c>
      <c r="K2" s="744"/>
      <c r="L2" s="744"/>
    </row>
    <row r="3" spans="1:12" ht="17.25">
      <c r="A3" s="745" t="s">
        <v>239</v>
      </c>
      <c r="B3" s="745"/>
      <c r="C3" s="745"/>
      <c r="D3" s="836" t="s">
        <v>331</v>
      </c>
      <c r="E3" s="837"/>
      <c r="F3" s="837"/>
      <c r="G3" s="837"/>
      <c r="H3" s="837"/>
      <c r="I3" s="837"/>
      <c r="J3" s="194" t="s">
        <v>347</v>
      </c>
      <c r="K3" s="194"/>
      <c r="L3" s="194"/>
    </row>
    <row r="4" spans="1:12" ht="15.75">
      <c r="A4" s="832" t="s">
        <v>332</v>
      </c>
      <c r="B4" s="832"/>
      <c r="C4" s="832"/>
      <c r="D4" s="833"/>
      <c r="E4" s="833"/>
      <c r="F4" s="833"/>
      <c r="G4" s="833"/>
      <c r="H4" s="833"/>
      <c r="I4" s="833"/>
      <c r="J4" s="761" t="s">
        <v>289</v>
      </c>
      <c r="K4" s="761"/>
      <c r="L4" s="761"/>
    </row>
    <row r="5" spans="1:13" ht="15.75">
      <c r="A5" s="324"/>
      <c r="B5" s="324"/>
      <c r="C5" s="325"/>
      <c r="D5" s="325"/>
      <c r="E5" s="193"/>
      <c r="J5" s="326" t="s">
        <v>333</v>
      </c>
      <c r="K5" s="241"/>
      <c r="L5" s="241"/>
      <c r="M5" s="241"/>
    </row>
    <row r="6" spans="1:13" s="329" customFormat="1" ht="24.75" customHeight="1">
      <c r="A6" s="826" t="s">
        <v>53</v>
      </c>
      <c r="B6" s="827"/>
      <c r="C6" s="824" t="s">
        <v>334</v>
      </c>
      <c r="D6" s="824"/>
      <c r="E6" s="824"/>
      <c r="F6" s="824"/>
      <c r="G6" s="824"/>
      <c r="H6" s="824"/>
      <c r="I6" s="824" t="s">
        <v>214</v>
      </c>
      <c r="J6" s="824"/>
      <c r="K6" s="824"/>
      <c r="L6" s="824"/>
      <c r="M6" s="328"/>
    </row>
    <row r="7" spans="1:13" s="329" customFormat="1" ht="17.25" customHeight="1">
      <c r="A7" s="828"/>
      <c r="B7" s="829"/>
      <c r="C7" s="824" t="s">
        <v>31</v>
      </c>
      <c r="D7" s="824"/>
      <c r="E7" s="824" t="s">
        <v>7</v>
      </c>
      <c r="F7" s="824"/>
      <c r="G7" s="824"/>
      <c r="H7" s="824"/>
      <c r="I7" s="824" t="s">
        <v>215</v>
      </c>
      <c r="J7" s="824"/>
      <c r="K7" s="824" t="s">
        <v>216</v>
      </c>
      <c r="L7" s="824"/>
      <c r="M7" s="328"/>
    </row>
    <row r="8" spans="1:12" s="329" customFormat="1" ht="27.75" customHeight="1">
      <c r="A8" s="828"/>
      <c r="B8" s="829"/>
      <c r="C8" s="824"/>
      <c r="D8" s="824"/>
      <c r="E8" s="824" t="s">
        <v>217</v>
      </c>
      <c r="F8" s="824"/>
      <c r="G8" s="824" t="s">
        <v>218</v>
      </c>
      <c r="H8" s="824"/>
      <c r="I8" s="824"/>
      <c r="J8" s="824"/>
      <c r="K8" s="824"/>
      <c r="L8" s="824"/>
    </row>
    <row r="9" spans="1:12" s="329" customFormat="1" ht="24.75" customHeight="1">
      <c r="A9" s="830"/>
      <c r="B9" s="831"/>
      <c r="C9" s="327" t="s">
        <v>219</v>
      </c>
      <c r="D9" s="327" t="s">
        <v>9</v>
      </c>
      <c r="E9" s="327" t="s">
        <v>3</v>
      </c>
      <c r="F9" s="327" t="s">
        <v>220</v>
      </c>
      <c r="G9" s="327" t="s">
        <v>3</v>
      </c>
      <c r="H9" s="327" t="s">
        <v>220</v>
      </c>
      <c r="I9" s="327" t="s">
        <v>3</v>
      </c>
      <c r="J9" s="327" t="s">
        <v>220</v>
      </c>
      <c r="K9" s="327" t="s">
        <v>3</v>
      </c>
      <c r="L9" s="327" t="s">
        <v>220</v>
      </c>
    </row>
    <row r="10" spans="1:12" s="331" customFormat="1" ht="15.75">
      <c r="A10" s="728" t="s">
        <v>6</v>
      </c>
      <c r="B10" s="729"/>
      <c r="C10" s="330">
        <v>1</v>
      </c>
      <c r="D10" s="330">
        <v>2</v>
      </c>
      <c r="E10" s="330">
        <v>3</v>
      </c>
      <c r="F10" s="330">
        <v>4</v>
      </c>
      <c r="G10" s="330">
        <v>5</v>
      </c>
      <c r="H10" s="330">
        <v>6</v>
      </c>
      <c r="I10" s="330">
        <v>7</v>
      </c>
      <c r="J10" s="330">
        <v>8</v>
      </c>
      <c r="K10" s="330">
        <v>9</v>
      </c>
      <c r="L10" s="330">
        <v>10</v>
      </c>
    </row>
    <row r="11" spans="1:12" s="331" customFormat="1" ht="30.75" customHeight="1">
      <c r="A11" s="736" t="s">
        <v>284</v>
      </c>
      <c r="B11" s="737"/>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41" t="s">
        <v>285</v>
      </c>
      <c r="B12" s="742"/>
      <c r="C12" s="249">
        <v>0</v>
      </c>
      <c r="D12" s="249">
        <v>0</v>
      </c>
      <c r="E12" s="249">
        <v>0</v>
      </c>
      <c r="F12" s="249">
        <v>0</v>
      </c>
      <c r="G12" s="249">
        <v>0</v>
      </c>
      <c r="H12" s="249">
        <v>0</v>
      </c>
      <c r="I12" s="249">
        <v>0</v>
      </c>
      <c r="J12" s="249">
        <v>0</v>
      </c>
      <c r="K12" s="249">
        <v>0</v>
      </c>
      <c r="L12" s="249">
        <v>0</v>
      </c>
    </row>
    <row r="13" spans="1:32" s="331" customFormat="1" ht="17.25" customHeight="1">
      <c r="A13" s="722" t="s">
        <v>30</v>
      </c>
      <c r="B13" s="723"/>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76</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254</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286</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257</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258</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259</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260</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265</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267</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268</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269</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271</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39" t="s">
        <v>272</v>
      </c>
      <c r="C28" s="739"/>
      <c r="D28" s="739"/>
      <c r="E28" s="204"/>
      <c r="F28" s="258"/>
      <c r="G28" s="258"/>
      <c r="H28" s="738" t="s">
        <v>272</v>
      </c>
      <c r="I28" s="738"/>
      <c r="J28" s="738"/>
      <c r="K28" s="738"/>
      <c r="L28" s="738"/>
      <c r="AG28" s="192" t="s">
        <v>273</v>
      </c>
      <c r="AI28" s="190">
        <f>82/88</f>
        <v>0.9318181818181818</v>
      </c>
    </row>
    <row r="29" spans="1:12" s="192" customFormat="1" ht="19.5" customHeight="1">
      <c r="A29" s="202"/>
      <c r="B29" s="740" t="s">
        <v>221</v>
      </c>
      <c r="C29" s="740"/>
      <c r="D29" s="740"/>
      <c r="E29" s="204"/>
      <c r="F29" s="205"/>
      <c r="G29" s="205"/>
      <c r="H29" s="743" t="s">
        <v>139</v>
      </c>
      <c r="I29" s="743"/>
      <c r="J29" s="743"/>
      <c r="K29" s="743"/>
      <c r="L29" s="743"/>
    </row>
    <row r="30" spans="1:12" s="196" customFormat="1" ht="15" customHeight="1">
      <c r="A30" s="202"/>
      <c r="B30" s="825"/>
      <c r="C30" s="825"/>
      <c r="D30" s="825"/>
      <c r="E30" s="204"/>
      <c r="F30" s="205"/>
      <c r="G30" s="205"/>
      <c r="H30" s="697"/>
      <c r="I30" s="697"/>
      <c r="J30" s="697"/>
      <c r="K30" s="697"/>
      <c r="L30" s="697"/>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23" t="s">
        <v>276</v>
      </c>
      <c r="C33" s="823"/>
      <c r="D33" s="823"/>
      <c r="E33" s="336"/>
      <c r="F33" s="336"/>
      <c r="G33" s="336"/>
      <c r="H33" s="336"/>
      <c r="I33" s="336"/>
      <c r="J33" s="337" t="s">
        <v>276</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34" t="s">
        <v>222</v>
      </c>
      <c r="C37" s="834"/>
      <c r="D37" s="834"/>
      <c r="E37" s="834"/>
      <c r="F37" s="834"/>
      <c r="G37" s="834"/>
      <c r="H37" s="834"/>
      <c r="I37" s="834"/>
      <c r="J37" s="834"/>
      <c r="K37" s="339"/>
      <c r="L37" s="294"/>
      <c r="M37" s="265"/>
      <c r="N37" s="265"/>
      <c r="O37" s="265"/>
    </row>
    <row r="38" spans="2:12" s="184" customFormat="1" ht="18.75" hidden="1">
      <c r="B38" s="236" t="s">
        <v>223</v>
      </c>
      <c r="C38" s="186"/>
      <c r="D38" s="186"/>
      <c r="E38" s="186"/>
      <c r="F38" s="186"/>
      <c r="G38" s="186"/>
      <c r="H38" s="186"/>
      <c r="I38" s="186"/>
      <c r="J38" s="186"/>
      <c r="K38" s="338"/>
      <c r="L38" s="186"/>
    </row>
    <row r="39" spans="2:12" ht="18.75" hidden="1">
      <c r="B39" s="340" t="s">
        <v>224</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569" t="s">
        <v>318</v>
      </c>
      <c r="C41" s="569"/>
      <c r="D41" s="569"/>
      <c r="E41" s="210"/>
      <c r="F41" s="210"/>
      <c r="G41" s="182"/>
      <c r="H41" s="570" t="s">
        <v>230</v>
      </c>
      <c r="I41" s="570"/>
      <c r="J41" s="570"/>
      <c r="K41" s="570"/>
      <c r="L41" s="570"/>
      <c r="M41" s="163"/>
    </row>
    <row r="42" spans="2:12" ht="18.75">
      <c r="B42" s="336"/>
      <c r="C42" s="336"/>
      <c r="D42" s="336"/>
      <c r="E42" s="336"/>
      <c r="F42" s="336"/>
      <c r="G42" s="336"/>
      <c r="H42" s="336"/>
      <c r="I42" s="336"/>
      <c r="J42" s="336"/>
      <c r="K42" s="336"/>
      <c r="L42" s="336"/>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38" t="s">
        <v>360</v>
      </c>
      <c r="M1" s="839"/>
      <c r="N1" s="839"/>
      <c r="O1" s="365"/>
      <c r="P1" s="365"/>
      <c r="Q1" s="365"/>
      <c r="R1" s="365"/>
      <c r="S1" s="365"/>
      <c r="T1" s="365"/>
      <c r="U1" s="365"/>
      <c r="V1" s="365"/>
      <c r="W1" s="365"/>
      <c r="X1" s="365"/>
      <c r="Y1" s="366"/>
    </row>
    <row r="2" spans="11:17" ht="34.5" customHeight="1">
      <c r="K2" s="349"/>
      <c r="L2" s="840" t="s">
        <v>367</v>
      </c>
      <c r="M2" s="841"/>
      <c r="N2" s="842"/>
      <c r="O2" s="29"/>
      <c r="P2" s="351"/>
      <c r="Q2" s="347"/>
    </row>
    <row r="3" spans="11:18" ht="31.5" customHeight="1">
      <c r="K3" s="349"/>
      <c r="L3" s="354" t="s">
        <v>376</v>
      </c>
      <c r="M3" s="355">
        <f>'06'!C11</f>
        <v>3405</v>
      </c>
      <c r="N3" s="355"/>
      <c r="O3" s="355"/>
      <c r="P3" s="352"/>
      <c r="Q3" s="348"/>
      <c r="R3" s="345"/>
    </row>
    <row r="4" spans="11:18" ht="30" customHeight="1">
      <c r="K4" s="349"/>
      <c r="L4" s="356" t="s">
        <v>361</v>
      </c>
      <c r="M4" s="357">
        <f>'06'!D11</f>
        <v>1580</v>
      </c>
      <c r="N4" s="355"/>
      <c r="O4" s="355"/>
      <c r="P4" s="352"/>
      <c r="Q4" s="348"/>
      <c r="R4" s="345"/>
    </row>
    <row r="5" spans="11:18" ht="31.5" customHeight="1">
      <c r="K5" s="349"/>
      <c r="L5" s="356" t="s">
        <v>362</v>
      </c>
      <c r="M5" s="357">
        <f>'06'!E11</f>
        <v>1825</v>
      </c>
      <c r="N5" s="355"/>
      <c r="O5" s="355"/>
      <c r="P5" s="352"/>
      <c r="Q5" s="348"/>
      <c r="R5" s="345"/>
    </row>
    <row r="6" spans="11:18" ht="27" customHeight="1">
      <c r="K6" s="349"/>
      <c r="L6" s="354" t="s">
        <v>363</v>
      </c>
      <c r="M6" s="355">
        <f>'06'!F11</f>
        <v>15</v>
      </c>
      <c r="N6" s="355"/>
      <c r="O6" s="355"/>
      <c r="P6" s="352"/>
      <c r="Q6" s="348"/>
      <c r="R6" s="345"/>
    </row>
    <row r="7" spans="11:18" s="342" customFormat="1" ht="30" customHeight="1">
      <c r="K7" s="350"/>
      <c r="L7" s="358" t="s">
        <v>379</v>
      </c>
      <c r="M7" s="355">
        <f>'06'!H11</f>
        <v>3390</v>
      </c>
      <c r="N7" s="355"/>
      <c r="O7" s="355"/>
      <c r="P7" s="352"/>
      <c r="Q7" s="348"/>
      <c r="R7" s="345"/>
    </row>
    <row r="8" spans="11:18" ht="30.75" customHeight="1">
      <c r="K8" s="349"/>
      <c r="L8" s="359" t="s">
        <v>378</v>
      </c>
      <c r="M8" s="360">
        <f>'[7]M6 Tong hop Viec CHV '!$C$12</f>
        <v>1489</v>
      </c>
      <c r="N8" s="355"/>
      <c r="O8" s="355"/>
      <c r="P8" s="352"/>
      <c r="Q8" s="348"/>
      <c r="R8" s="345"/>
    </row>
    <row r="9" spans="11:18" ht="33" customHeight="1">
      <c r="K9" s="349"/>
      <c r="L9" s="367" t="s">
        <v>381</v>
      </c>
      <c r="M9" s="368">
        <f>(M7-M8)/M8</f>
        <v>1.2766957689724647</v>
      </c>
      <c r="N9" s="355"/>
      <c r="O9" s="355"/>
      <c r="P9" s="352"/>
      <c r="Q9" s="348"/>
      <c r="R9" s="345"/>
    </row>
    <row r="10" spans="11:18" ht="33" customHeight="1">
      <c r="K10" s="349"/>
      <c r="L10" s="354" t="s">
        <v>380</v>
      </c>
      <c r="M10" s="355">
        <f>'06'!I11</f>
        <v>2127</v>
      </c>
      <c r="N10" s="355" t="s">
        <v>364</v>
      </c>
      <c r="O10" s="361">
        <f>M10/M7</f>
        <v>0.6274336283185841</v>
      </c>
      <c r="P10" s="352"/>
      <c r="Q10" s="348"/>
      <c r="R10" s="345"/>
    </row>
    <row r="11" spans="11:18" ht="22.5" customHeight="1">
      <c r="K11" s="349"/>
      <c r="L11" s="354" t="s">
        <v>382</v>
      </c>
      <c r="M11" s="355">
        <f>'06'!Q11</f>
        <v>1263</v>
      </c>
      <c r="N11" s="355" t="s">
        <v>364</v>
      </c>
      <c r="O11" s="361">
        <f>M11/M7</f>
        <v>0.37256637168141593</v>
      </c>
      <c r="P11" s="352"/>
      <c r="Q11" s="348"/>
      <c r="R11" s="345"/>
    </row>
    <row r="12" spans="11:18" ht="34.5" customHeight="1">
      <c r="K12" s="349"/>
      <c r="L12" s="354" t="s">
        <v>383</v>
      </c>
      <c r="M12" s="355">
        <f>'06'!J11+'06'!K11</f>
        <v>1587</v>
      </c>
      <c r="N12" s="354"/>
      <c r="O12" s="354"/>
      <c r="P12" s="346"/>
      <c r="R12" s="346"/>
    </row>
    <row r="13" spans="11:18" ht="33.75" customHeight="1">
      <c r="K13" s="349"/>
      <c r="L13" s="354" t="s">
        <v>384</v>
      </c>
      <c r="M13" s="361">
        <f>M12/M7</f>
        <v>0.46814159292035395</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385</v>
      </c>
      <c r="M16" s="360">
        <f>'[7]M6 Tong hop Viec CHV '!$H$12+'[7]M6 Tong hop Viec CHV '!$I$12+'[7]M6 Tong hop Viec CHV '!$K$12</f>
        <v>749</v>
      </c>
      <c r="N16" s="355"/>
      <c r="O16" s="355"/>
      <c r="P16" s="352"/>
      <c r="R16" s="346"/>
    </row>
    <row r="17" spans="11:18" ht="24.75" customHeight="1">
      <c r="K17" s="349"/>
      <c r="L17" s="367" t="s">
        <v>386</v>
      </c>
      <c r="M17" s="362">
        <f>M16/M8</f>
        <v>0.5030221625251847</v>
      </c>
      <c r="N17" s="355"/>
      <c r="O17" s="355"/>
      <c r="P17" s="352"/>
      <c r="R17" s="346"/>
    </row>
    <row r="18" spans="11:18" ht="26.25" customHeight="1">
      <c r="K18" s="349"/>
      <c r="L18" s="367" t="s">
        <v>365</v>
      </c>
      <c r="M18" s="368">
        <f>M13-M17</f>
        <v>-0.03488056960483077</v>
      </c>
      <c r="N18" s="355"/>
      <c r="O18" s="355"/>
      <c r="P18" s="352"/>
      <c r="R18" s="346"/>
    </row>
    <row r="19" spans="11:18" ht="24.75" customHeight="1">
      <c r="K19" s="349"/>
      <c r="L19" s="354" t="s">
        <v>387</v>
      </c>
      <c r="M19" s="355">
        <f>'06'!J11</f>
        <v>1569</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388</v>
      </c>
      <c r="M26" s="361">
        <f>M19/'06'!I11</f>
        <v>0.7376586741889986</v>
      </c>
      <c r="N26" s="355"/>
      <c r="O26" s="355"/>
      <c r="P26" s="352"/>
      <c r="R26" s="346"/>
    </row>
    <row r="27" spans="11:18" ht="24.75" customHeight="1">
      <c r="K27" s="349"/>
      <c r="L27" s="359" t="s">
        <v>389</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390</v>
      </c>
      <c r="M30" s="361">
        <f>M26-M27</f>
        <v>0.0649968036854014</v>
      </c>
      <c r="N30" s="355"/>
      <c r="O30" s="355"/>
      <c r="P30" s="352"/>
      <c r="R30" s="346"/>
    </row>
    <row r="31" spans="11:18" ht="24.75" customHeight="1">
      <c r="K31" s="349"/>
      <c r="L31" s="354" t="s">
        <v>391</v>
      </c>
      <c r="M31" s="355">
        <f>'06'!R11</f>
        <v>1783</v>
      </c>
      <c r="N31" s="355"/>
      <c r="O31" s="355"/>
      <c r="P31" s="352"/>
      <c r="R31" s="346"/>
    </row>
    <row r="32" spans="11:18" ht="24.75" customHeight="1">
      <c r="K32" s="349"/>
      <c r="L32" s="359" t="s">
        <v>392</v>
      </c>
      <c r="M32" s="360">
        <f>'[7]M6 Tong hop Viec CHV '!$R$12</f>
        <v>719</v>
      </c>
      <c r="N32" s="355"/>
      <c r="O32" s="355"/>
      <c r="P32" s="352"/>
      <c r="R32" s="346"/>
    </row>
    <row r="33" spans="11:18" ht="24.75" customHeight="1">
      <c r="K33" s="349"/>
      <c r="L33" s="367" t="s">
        <v>393</v>
      </c>
      <c r="M33" s="369">
        <f>M31-M32</f>
        <v>1064</v>
      </c>
      <c r="N33" s="369" t="s">
        <v>366</v>
      </c>
      <c r="O33" s="368">
        <f>(M31-M32)/M32</f>
        <v>1.4798331015299027</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368</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394</v>
      </c>
      <c r="M42" s="355">
        <f>'07'!C11</f>
        <v>111915950</v>
      </c>
      <c r="N42" s="355"/>
      <c r="O42" s="355"/>
      <c r="P42" s="346"/>
      <c r="R42" s="346"/>
    </row>
    <row r="43" spans="11:18" ht="24.75" customHeight="1">
      <c r="K43" s="349"/>
      <c r="L43" s="363" t="s">
        <v>96</v>
      </c>
      <c r="M43" s="355">
        <f>'07'!D11</f>
        <v>95712620</v>
      </c>
      <c r="N43" s="355"/>
      <c r="O43" s="355"/>
      <c r="P43" s="346"/>
      <c r="R43" s="346"/>
    </row>
    <row r="44" spans="11:18" ht="24.75" customHeight="1">
      <c r="K44" s="349"/>
      <c r="L44" s="363" t="s">
        <v>362</v>
      </c>
      <c r="M44" s="355">
        <f>'07'!E11</f>
        <v>16203330</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395</v>
      </c>
      <c r="M47" s="355">
        <f>'07'!F11</f>
        <v>7805901</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396</v>
      </c>
      <c r="M50" s="355">
        <f>'07'!H11</f>
        <v>104110049</v>
      </c>
      <c r="N50" s="355"/>
      <c r="O50" s="355"/>
      <c r="P50" s="346"/>
      <c r="R50" s="346"/>
    </row>
    <row r="51" spans="11:18" ht="24.75" customHeight="1">
      <c r="K51" s="349"/>
      <c r="L51" s="364" t="s">
        <v>397</v>
      </c>
      <c r="M51" s="360">
        <f>'[7]M7 Thop tien CHV'!$C$12</f>
        <v>54227822.442</v>
      </c>
      <c r="N51" s="355"/>
      <c r="O51" s="355"/>
      <c r="P51" s="346"/>
      <c r="R51" s="346"/>
    </row>
    <row r="52" spans="11:18" ht="24.75" customHeight="1">
      <c r="K52" s="349"/>
      <c r="L52" s="377" t="s">
        <v>369</v>
      </c>
      <c r="M52" s="369">
        <f>M50-M51</f>
        <v>49882226.558</v>
      </c>
      <c r="N52" s="355"/>
      <c r="O52" s="355"/>
      <c r="P52" s="346"/>
      <c r="R52" s="346"/>
    </row>
    <row r="53" spans="11:18" ht="24.75" customHeight="1">
      <c r="K53" s="349"/>
      <c r="L53" s="377" t="s">
        <v>370</v>
      </c>
      <c r="M53" s="368">
        <f>(M52/M51)</f>
        <v>0.9198640902712277</v>
      </c>
      <c r="N53" s="355"/>
      <c r="O53" s="355"/>
      <c r="P53" s="346"/>
      <c r="R53" s="346"/>
    </row>
    <row r="54" spans="11:18" ht="24.75" customHeight="1">
      <c r="K54" s="349"/>
      <c r="L54" s="363" t="s">
        <v>398</v>
      </c>
      <c r="M54" s="355">
        <f>'07'!I11</f>
        <v>44114517</v>
      </c>
      <c r="N54" s="355" t="s">
        <v>371</v>
      </c>
      <c r="O54" s="361">
        <f>'07'!I11/'07'!H11</f>
        <v>0.42372967281957574</v>
      </c>
      <c r="P54" s="346"/>
      <c r="R54" s="346"/>
    </row>
    <row r="55" spans="11:18" ht="24.75" customHeight="1">
      <c r="K55" s="349"/>
      <c r="L55" s="363" t="s">
        <v>399</v>
      </c>
      <c r="M55" s="355">
        <f>'07'!R11</f>
        <v>59995532</v>
      </c>
      <c r="N55" s="355" t="s">
        <v>371</v>
      </c>
      <c r="O55" s="361">
        <f>'07'!R11/'07'!H11</f>
        <v>0.5762703271804243</v>
      </c>
      <c r="P55" s="346"/>
      <c r="R55" s="346"/>
    </row>
    <row r="56" spans="11:18" ht="24.75" customHeight="1">
      <c r="K56" s="349"/>
      <c r="L56" s="363" t="s">
        <v>400</v>
      </c>
      <c r="M56" s="355">
        <f>'07'!J11+'07'!K11+'07'!L11</f>
        <v>6372654</v>
      </c>
      <c r="N56" s="355" t="s">
        <v>371</v>
      </c>
      <c r="O56" s="361">
        <f>M56/'07'!H11</f>
        <v>0.061210748253513934</v>
      </c>
      <c r="P56" s="346"/>
      <c r="R56" s="346"/>
    </row>
    <row r="57" spans="11:18" ht="24.75" customHeight="1">
      <c r="K57" s="349"/>
      <c r="L57" s="364" t="s">
        <v>401</v>
      </c>
      <c r="M57" s="360">
        <f>'[7]M7 Thop tien CHV'!$H$12+'[7]M7 Thop tien CHV'!$I$12+'[7]M7 Thop tien CHV'!$K$12</f>
        <v>2217726.5</v>
      </c>
      <c r="N57" s="360" t="s">
        <v>371</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402</v>
      </c>
      <c r="M60" s="368">
        <f>O56-O57</f>
        <v>0.0203142785054986</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403</v>
      </c>
      <c r="M63" s="355">
        <f>'07'!J11</f>
        <v>5112705</v>
      </c>
      <c r="N63" s="355" t="s">
        <v>372</v>
      </c>
      <c r="O63" s="361">
        <f>'07'!J11/'07'!I11</f>
        <v>0.11589620260378233</v>
      </c>
      <c r="P63" s="346"/>
      <c r="R63" s="346"/>
    </row>
    <row r="64" spans="11:16" ht="24.75" customHeight="1">
      <c r="K64" s="349"/>
      <c r="L64" s="364" t="s">
        <v>404</v>
      </c>
      <c r="M64" s="360">
        <f>'[7]M7 Thop tien CHV'!$H$12</f>
        <v>2212774.5</v>
      </c>
      <c r="N64" s="360" t="s">
        <v>373</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405</v>
      </c>
      <c r="M68" s="368">
        <f>O63-O64</f>
        <v>0.10165270128396868</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406</v>
      </c>
      <c r="M72" s="355">
        <f>'07'!S11</f>
        <v>97737395</v>
      </c>
      <c r="N72" s="355"/>
      <c r="O72" s="355"/>
      <c r="P72" s="346"/>
    </row>
    <row r="73" spans="11:16" ht="24.75" customHeight="1">
      <c r="K73" s="349"/>
      <c r="L73" s="364" t="s">
        <v>407</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374</v>
      </c>
      <c r="M76" s="369">
        <f>M72-M73</f>
        <v>49610584.638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375</v>
      </c>
      <c r="M79" s="368">
        <f>M76/M73</f>
        <v>1.0308305134879987</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A10" sqref="A10:B10"/>
    </sheetView>
  </sheetViews>
  <sheetFormatPr defaultColWidth="9.00390625" defaultRowHeight="15.75"/>
  <cols>
    <col min="1" max="1" width="23.50390625" style="0" customWidth="1"/>
    <col min="2" max="2" width="66.125" style="0" customWidth="1"/>
  </cols>
  <sheetData>
    <row r="2" spans="1:2" ht="62.25" customHeight="1">
      <c r="A2" s="843" t="s">
        <v>421</v>
      </c>
      <c r="B2" s="843"/>
    </row>
    <row r="3" spans="1:2" ht="22.5" customHeight="1">
      <c r="A3" s="401" t="s">
        <v>409</v>
      </c>
      <c r="B3" s="402" t="s">
        <v>478</v>
      </c>
    </row>
    <row r="4" spans="1:2" ht="22.5" customHeight="1">
      <c r="A4" s="401" t="s">
        <v>408</v>
      </c>
      <c r="B4" s="402" t="s">
        <v>468</v>
      </c>
    </row>
    <row r="5" spans="1:2" ht="22.5" customHeight="1">
      <c r="A5" s="401" t="s">
        <v>410</v>
      </c>
      <c r="B5" s="438" t="s">
        <v>470</v>
      </c>
    </row>
    <row r="6" spans="1:2" ht="22.5" customHeight="1">
      <c r="A6" s="401" t="s">
        <v>411</v>
      </c>
      <c r="B6" s="417" t="s">
        <v>466</v>
      </c>
    </row>
    <row r="7" spans="1:2" ht="22.5" customHeight="1">
      <c r="A7" s="401" t="s">
        <v>412</v>
      </c>
      <c r="B7" s="417" t="s">
        <v>377</v>
      </c>
    </row>
    <row r="8" spans="1:2" ht="15.75">
      <c r="A8" s="403" t="s">
        <v>413</v>
      </c>
      <c r="B8" s="439" t="s">
        <v>481</v>
      </c>
    </row>
    <row r="10" spans="1:2" ht="62.25" customHeight="1">
      <c r="A10" s="844" t="s">
        <v>422</v>
      </c>
      <c r="B10" s="844"/>
    </row>
    <row r="11" spans="1:2" ht="15.75">
      <c r="A11" s="845" t="s">
        <v>420</v>
      </c>
      <c r="B11" s="845"/>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AJ75"/>
  <sheetViews>
    <sheetView showZeros="0" tabSelected="1" zoomScale="85" zoomScaleNormal="85" zoomScaleSheetLayoutView="85" zoomScalePageLayoutView="0" workbookViewId="0" topLeftCell="A4">
      <pane xSplit="1" ySplit="7" topLeftCell="B11" activePane="bottomRight" state="frozen"/>
      <selection pane="topLeft" activeCell="A4" sqref="A4"/>
      <selection pane="topRight" activeCell="B4" sqref="B4"/>
      <selection pane="bottomLeft" activeCell="A11" sqref="A11"/>
      <selection pane="bottomRight" activeCell="C49" sqref="C49"/>
    </sheetView>
  </sheetViews>
  <sheetFormatPr defaultColWidth="9.00390625" defaultRowHeight="15.75"/>
  <cols>
    <col min="1" max="1" width="4.125" style="382" customWidth="1"/>
    <col min="2" max="2" width="16.50390625" style="382" customWidth="1"/>
    <col min="3" max="3" width="9.875" style="382" customWidth="1"/>
    <col min="4" max="4" width="9.375" style="382" customWidth="1"/>
    <col min="5" max="5" width="8.875" style="382" customWidth="1"/>
    <col min="6" max="6" width="8.125" style="382" customWidth="1"/>
    <col min="7" max="7" width="6.625" style="382" customWidth="1"/>
    <col min="8" max="9" width="10.00390625" style="382" customWidth="1"/>
    <col min="10" max="10" width="8.625" style="382" customWidth="1"/>
    <col min="11" max="11" width="8.75390625" style="382" customWidth="1"/>
    <col min="12" max="12" width="8.00390625" style="382" customWidth="1"/>
    <col min="13" max="13" width="9.75390625" style="382" customWidth="1"/>
    <col min="14" max="14" width="9.125" style="382" customWidth="1"/>
    <col min="15" max="15" width="8.00390625" style="382" customWidth="1"/>
    <col min="16" max="16" width="7.25390625" style="382" customWidth="1"/>
    <col min="17" max="17" width="7.875" style="382" customWidth="1"/>
    <col min="18" max="18" width="8.875" style="382" customWidth="1"/>
    <col min="19" max="19" width="9.50390625" style="382" customWidth="1"/>
    <col min="20" max="20" width="6.125" style="382" customWidth="1"/>
    <col min="21" max="16384" width="9.00390625" style="382" customWidth="1"/>
  </cols>
  <sheetData>
    <row r="1" spans="1:20" s="384" customFormat="1" ht="20.25" customHeight="1">
      <c r="A1" s="421" t="s">
        <v>28</v>
      </c>
      <c r="B1" s="421"/>
      <c r="C1" s="421"/>
      <c r="D1" s="422"/>
      <c r="E1" s="865" t="s">
        <v>467</v>
      </c>
      <c r="F1" s="865"/>
      <c r="G1" s="865"/>
      <c r="H1" s="865"/>
      <c r="I1" s="865"/>
      <c r="J1" s="865"/>
      <c r="K1" s="865"/>
      <c r="L1" s="865"/>
      <c r="M1" s="865"/>
      <c r="N1" s="865"/>
      <c r="O1" s="865"/>
      <c r="P1" s="865"/>
      <c r="Q1" s="423" t="s">
        <v>418</v>
      </c>
      <c r="R1" s="423"/>
      <c r="S1" s="423"/>
      <c r="T1" s="423"/>
    </row>
    <row r="2" spans="1:20" ht="17.25" customHeight="1">
      <c r="A2" s="857" t="s">
        <v>226</v>
      </c>
      <c r="B2" s="857"/>
      <c r="C2" s="857"/>
      <c r="D2" s="857"/>
      <c r="E2" s="546" t="s">
        <v>34</v>
      </c>
      <c r="F2" s="546"/>
      <c r="G2" s="546"/>
      <c r="H2" s="546"/>
      <c r="I2" s="546"/>
      <c r="J2" s="546"/>
      <c r="K2" s="546"/>
      <c r="L2" s="546"/>
      <c r="M2" s="546"/>
      <c r="N2" s="546"/>
      <c r="O2" s="546"/>
      <c r="P2" s="546"/>
      <c r="Q2" s="872" t="str">
        <f>'Thong tin'!B4</f>
        <v>Cục THADS tỉnh Tuyên Quang</v>
      </c>
      <c r="R2" s="872"/>
      <c r="S2" s="872"/>
      <c r="T2" s="872"/>
    </row>
    <row r="3" spans="1:20" s="384" customFormat="1" ht="18" customHeight="1">
      <c r="A3" s="857" t="s">
        <v>227</v>
      </c>
      <c r="B3" s="857"/>
      <c r="C3" s="857"/>
      <c r="D3" s="857"/>
      <c r="E3" s="866" t="str">
        <f>'Thong tin'!B3</f>
        <v>04 tháng / năm 2018</v>
      </c>
      <c r="F3" s="866"/>
      <c r="G3" s="866"/>
      <c r="H3" s="866"/>
      <c r="I3" s="866"/>
      <c r="J3" s="866"/>
      <c r="K3" s="866"/>
      <c r="L3" s="866"/>
      <c r="M3" s="866"/>
      <c r="N3" s="866"/>
      <c r="O3" s="866"/>
      <c r="P3" s="866"/>
      <c r="Q3" s="423" t="s">
        <v>469</v>
      </c>
      <c r="R3" s="421"/>
      <c r="S3" s="423"/>
      <c r="T3" s="423"/>
    </row>
    <row r="4" spans="1:20" ht="14.25" customHeight="1">
      <c r="A4" s="424" t="s">
        <v>105</v>
      </c>
      <c r="B4" s="421"/>
      <c r="C4" s="421"/>
      <c r="D4" s="421"/>
      <c r="E4" s="421"/>
      <c r="F4" s="421"/>
      <c r="G4" s="421"/>
      <c r="H4" s="421"/>
      <c r="I4" s="421"/>
      <c r="J4" s="421"/>
      <c r="K4" s="421"/>
      <c r="L4" s="421"/>
      <c r="M4" s="421"/>
      <c r="N4" s="421"/>
      <c r="O4" s="425"/>
      <c r="P4" s="425"/>
      <c r="Q4" s="859" t="s">
        <v>289</v>
      </c>
      <c r="R4" s="859"/>
      <c r="S4" s="859"/>
      <c r="T4" s="859"/>
    </row>
    <row r="5" spans="1:20" s="384" customFormat="1" ht="21.75" customHeight="1" thickBot="1">
      <c r="A5" s="422"/>
      <c r="B5" s="426"/>
      <c r="C5" s="426"/>
      <c r="D5" s="422"/>
      <c r="E5" s="422"/>
      <c r="F5" s="422"/>
      <c r="G5" s="422"/>
      <c r="H5" s="422"/>
      <c r="I5" s="422"/>
      <c r="J5" s="422"/>
      <c r="K5" s="427"/>
      <c r="L5" s="422"/>
      <c r="M5" s="422"/>
      <c r="N5" s="422"/>
      <c r="O5" s="422"/>
      <c r="P5" s="422"/>
      <c r="Q5" s="852" t="s">
        <v>419</v>
      </c>
      <c r="R5" s="852"/>
      <c r="S5" s="852"/>
      <c r="T5" s="852"/>
    </row>
    <row r="6" spans="1:36" s="384" customFormat="1" ht="18.75" customHeight="1" thickTop="1">
      <c r="A6" s="848" t="s">
        <v>53</v>
      </c>
      <c r="B6" s="849"/>
      <c r="C6" s="870" t="s">
        <v>106</v>
      </c>
      <c r="D6" s="870"/>
      <c r="E6" s="870"/>
      <c r="F6" s="867" t="s">
        <v>97</v>
      </c>
      <c r="G6" s="867" t="s">
        <v>107</v>
      </c>
      <c r="H6" s="869" t="s">
        <v>98</v>
      </c>
      <c r="I6" s="869"/>
      <c r="J6" s="869"/>
      <c r="K6" s="869"/>
      <c r="L6" s="869"/>
      <c r="M6" s="869"/>
      <c r="N6" s="869"/>
      <c r="O6" s="869"/>
      <c r="P6" s="869"/>
      <c r="Q6" s="869"/>
      <c r="R6" s="869"/>
      <c r="S6" s="870" t="s">
        <v>231</v>
      </c>
      <c r="T6" s="877" t="s">
        <v>417</v>
      </c>
      <c r="U6" s="386"/>
      <c r="V6" s="386"/>
      <c r="W6" s="386"/>
      <c r="X6" s="386"/>
      <c r="Y6" s="386"/>
      <c r="Z6" s="386"/>
      <c r="AA6" s="386"/>
      <c r="AB6" s="386"/>
      <c r="AC6" s="386"/>
      <c r="AD6" s="386"/>
      <c r="AE6" s="386"/>
      <c r="AF6" s="386"/>
      <c r="AG6" s="386"/>
      <c r="AH6" s="386"/>
      <c r="AI6" s="386"/>
      <c r="AJ6" s="386"/>
    </row>
    <row r="7" spans="1:36" s="400" customFormat="1" ht="21" customHeight="1">
      <c r="A7" s="850"/>
      <c r="B7" s="851"/>
      <c r="C7" s="871" t="s">
        <v>42</v>
      </c>
      <c r="D7" s="853" t="s">
        <v>7</v>
      </c>
      <c r="E7" s="853"/>
      <c r="F7" s="868"/>
      <c r="G7" s="868"/>
      <c r="H7" s="868" t="s">
        <v>98</v>
      </c>
      <c r="I7" s="871" t="s">
        <v>99</v>
      </c>
      <c r="J7" s="871"/>
      <c r="K7" s="871"/>
      <c r="L7" s="871"/>
      <c r="M7" s="871"/>
      <c r="N7" s="871"/>
      <c r="O7" s="871"/>
      <c r="P7" s="871"/>
      <c r="Q7" s="871"/>
      <c r="R7" s="868" t="s">
        <v>108</v>
      </c>
      <c r="S7" s="871"/>
      <c r="T7" s="878"/>
      <c r="U7" s="389"/>
      <c r="V7" s="389"/>
      <c r="W7" s="389"/>
      <c r="X7" s="389"/>
      <c r="Y7" s="389"/>
      <c r="Z7" s="389"/>
      <c r="AA7" s="389"/>
      <c r="AB7" s="389"/>
      <c r="AC7" s="389"/>
      <c r="AD7" s="389"/>
      <c r="AE7" s="389"/>
      <c r="AF7" s="389"/>
      <c r="AG7" s="389"/>
      <c r="AH7" s="389"/>
      <c r="AI7" s="389"/>
      <c r="AJ7" s="389"/>
    </row>
    <row r="8" spans="1:36" s="384" customFormat="1" ht="21.75" customHeight="1">
      <c r="A8" s="850"/>
      <c r="B8" s="851"/>
      <c r="C8" s="871"/>
      <c r="D8" s="853" t="s">
        <v>109</v>
      </c>
      <c r="E8" s="853" t="s">
        <v>110</v>
      </c>
      <c r="F8" s="868"/>
      <c r="G8" s="868"/>
      <c r="H8" s="868"/>
      <c r="I8" s="868" t="s">
        <v>416</v>
      </c>
      <c r="J8" s="853" t="s">
        <v>7</v>
      </c>
      <c r="K8" s="853"/>
      <c r="L8" s="853"/>
      <c r="M8" s="853"/>
      <c r="N8" s="853"/>
      <c r="O8" s="853"/>
      <c r="P8" s="853"/>
      <c r="Q8" s="853"/>
      <c r="R8" s="868"/>
      <c r="S8" s="871"/>
      <c r="T8" s="878"/>
      <c r="U8" s="386"/>
      <c r="V8" s="386"/>
      <c r="W8" s="386"/>
      <c r="X8" s="386"/>
      <c r="Y8" s="386"/>
      <c r="Z8" s="386"/>
      <c r="AA8" s="386"/>
      <c r="AB8" s="386"/>
      <c r="AC8" s="386"/>
      <c r="AD8" s="386"/>
      <c r="AE8" s="386"/>
      <c r="AF8" s="386"/>
      <c r="AG8" s="386"/>
      <c r="AH8" s="386"/>
      <c r="AI8" s="386"/>
      <c r="AJ8" s="386"/>
    </row>
    <row r="9" spans="1:36" s="384" customFormat="1" ht="84" customHeight="1">
      <c r="A9" s="850"/>
      <c r="B9" s="851"/>
      <c r="C9" s="871"/>
      <c r="D9" s="853"/>
      <c r="E9" s="853"/>
      <c r="F9" s="868"/>
      <c r="G9" s="868"/>
      <c r="H9" s="868"/>
      <c r="I9" s="868"/>
      <c r="J9" s="428" t="s">
        <v>111</v>
      </c>
      <c r="K9" s="428" t="s">
        <v>112</v>
      </c>
      <c r="L9" s="428" t="s">
        <v>104</v>
      </c>
      <c r="M9" s="429" t="s">
        <v>100</v>
      </c>
      <c r="N9" s="429" t="s">
        <v>113</v>
      </c>
      <c r="O9" s="429" t="s">
        <v>101</v>
      </c>
      <c r="P9" s="429" t="s">
        <v>232</v>
      </c>
      <c r="Q9" s="429" t="s">
        <v>102</v>
      </c>
      <c r="R9" s="868"/>
      <c r="S9" s="871"/>
      <c r="T9" s="878"/>
      <c r="U9" s="386"/>
      <c r="V9" s="386"/>
      <c r="W9" s="386"/>
      <c r="X9" s="386"/>
      <c r="Y9" s="386"/>
      <c r="Z9" s="386"/>
      <c r="AA9" s="386"/>
      <c r="AB9" s="386"/>
      <c r="AC9" s="386"/>
      <c r="AD9" s="386"/>
      <c r="AE9" s="386"/>
      <c r="AF9" s="386"/>
      <c r="AG9" s="386"/>
      <c r="AH9" s="386"/>
      <c r="AI9" s="386"/>
      <c r="AJ9" s="386"/>
    </row>
    <row r="10" spans="1:20" s="384" customFormat="1" ht="17.25" customHeight="1">
      <c r="A10" s="874" t="s">
        <v>6</v>
      </c>
      <c r="B10" s="875"/>
      <c r="C10" s="430">
        <v>1</v>
      </c>
      <c r="D10" s="430">
        <v>2</v>
      </c>
      <c r="E10" s="430">
        <v>3</v>
      </c>
      <c r="F10" s="430">
        <v>4</v>
      </c>
      <c r="G10" s="430">
        <v>5</v>
      </c>
      <c r="H10" s="430">
        <v>6</v>
      </c>
      <c r="I10" s="430">
        <v>7</v>
      </c>
      <c r="J10" s="430">
        <v>8</v>
      </c>
      <c r="K10" s="430">
        <v>9</v>
      </c>
      <c r="L10" s="430" t="s">
        <v>79</v>
      </c>
      <c r="M10" s="430" t="s">
        <v>80</v>
      </c>
      <c r="N10" s="430" t="s">
        <v>81</v>
      </c>
      <c r="O10" s="430" t="s">
        <v>82</v>
      </c>
      <c r="P10" s="430" t="s">
        <v>83</v>
      </c>
      <c r="Q10" s="430" t="s">
        <v>234</v>
      </c>
      <c r="R10" s="430" t="s">
        <v>235</v>
      </c>
      <c r="S10" s="430" t="s">
        <v>236</v>
      </c>
      <c r="T10" s="431" t="s">
        <v>237</v>
      </c>
    </row>
    <row r="11" spans="1:20" s="422" customFormat="1" ht="24" customHeight="1">
      <c r="A11" s="440"/>
      <c r="B11" s="463" t="s">
        <v>115</v>
      </c>
      <c r="C11" s="463">
        <f aca="true" t="shared" si="0" ref="C11:S11">C12+C25+C34+C41+C49+C54+C59+C62</f>
        <v>111915950</v>
      </c>
      <c r="D11" s="463">
        <f t="shared" si="0"/>
        <v>95712620</v>
      </c>
      <c r="E11" s="463">
        <f t="shared" si="0"/>
        <v>16203330</v>
      </c>
      <c r="F11" s="463">
        <f t="shared" si="0"/>
        <v>7805901</v>
      </c>
      <c r="G11" s="463">
        <f t="shared" si="0"/>
        <v>0</v>
      </c>
      <c r="H11" s="463">
        <f t="shared" si="0"/>
        <v>104110049</v>
      </c>
      <c r="I11" s="463">
        <f t="shared" si="0"/>
        <v>44114517</v>
      </c>
      <c r="J11" s="463">
        <f t="shared" si="0"/>
        <v>5112705</v>
      </c>
      <c r="K11" s="463">
        <f t="shared" si="0"/>
        <v>1151664</v>
      </c>
      <c r="L11" s="463">
        <f t="shared" si="0"/>
        <v>108285</v>
      </c>
      <c r="M11" s="463">
        <f t="shared" si="0"/>
        <v>20641911</v>
      </c>
      <c r="N11" s="463">
        <f t="shared" si="0"/>
        <v>16712398</v>
      </c>
      <c r="O11" s="463">
        <f t="shared" si="0"/>
        <v>0</v>
      </c>
      <c r="P11" s="463">
        <f t="shared" si="0"/>
        <v>0</v>
      </c>
      <c r="Q11" s="463">
        <f t="shared" si="0"/>
        <v>387554</v>
      </c>
      <c r="R11" s="463">
        <f t="shared" si="0"/>
        <v>59995532</v>
      </c>
      <c r="S11" s="463">
        <f t="shared" si="0"/>
        <v>97737395</v>
      </c>
      <c r="T11" s="464">
        <f>(K11+J11+L11)/I11</f>
        <v>0.14445707294041096</v>
      </c>
    </row>
    <row r="12" spans="1:20" s="422" customFormat="1" ht="26.25" customHeight="1">
      <c r="A12" s="441" t="s">
        <v>0</v>
      </c>
      <c r="B12" s="465" t="s">
        <v>462</v>
      </c>
      <c r="C12" s="466">
        <f>D12+E12</f>
        <v>14122162</v>
      </c>
      <c r="D12" s="466">
        <f aca="true" t="shared" si="1" ref="D12:S12">SUM(D15:D23)</f>
        <v>12147874</v>
      </c>
      <c r="E12" s="466">
        <f t="shared" si="1"/>
        <v>1974288</v>
      </c>
      <c r="F12" s="466">
        <f t="shared" si="1"/>
        <v>13871</v>
      </c>
      <c r="G12" s="466">
        <f t="shared" si="1"/>
        <v>0</v>
      </c>
      <c r="H12" s="466">
        <f>I12+R12</f>
        <v>14108291</v>
      </c>
      <c r="I12" s="466">
        <f t="shared" si="1"/>
        <v>1663482</v>
      </c>
      <c r="J12" s="466">
        <f t="shared" si="1"/>
        <v>409347</v>
      </c>
      <c r="K12" s="466">
        <f t="shared" si="1"/>
        <v>14614</v>
      </c>
      <c r="L12" s="466">
        <f t="shared" si="1"/>
        <v>81876</v>
      </c>
      <c r="M12" s="466">
        <f t="shared" si="1"/>
        <v>1157645</v>
      </c>
      <c r="N12" s="466">
        <f t="shared" si="1"/>
        <v>0</v>
      </c>
      <c r="O12" s="466">
        <f t="shared" si="1"/>
        <v>0</v>
      </c>
      <c r="P12" s="466">
        <f t="shared" si="1"/>
        <v>0</v>
      </c>
      <c r="Q12" s="466">
        <f t="shared" si="1"/>
        <v>0</v>
      </c>
      <c r="R12" s="466">
        <f t="shared" si="1"/>
        <v>12444809</v>
      </c>
      <c r="S12" s="466">
        <f t="shared" si="1"/>
        <v>13602454</v>
      </c>
      <c r="T12" s="467">
        <f>(K12+J12+L12)/I12</f>
        <v>0.3040832422593091</v>
      </c>
    </row>
    <row r="13" spans="1:20" s="422" customFormat="1" ht="26.25" customHeight="1">
      <c r="A13" s="432">
        <v>1</v>
      </c>
      <c r="B13" s="904" t="s">
        <v>428</v>
      </c>
      <c r="C13" s="905">
        <f aca="true" t="shared" si="2" ref="C13:C23">D13+E13</f>
        <v>0</v>
      </c>
      <c r="D13" s="906"/>
      <c r="E13" s="907"/>
      <c r="F13" s="907"/>
      <c r="G13" s="907"/>
      <c r="H13" s="905">
        <f aca="true" t="shared" si="3" ref="H13:H33">I13+R13</f>
        <v>0</v>
      </c>
      <c r="I13" s="905">
        <f aca="true" t="shared" si="4" ref="I13:I22">J13+K13+L13+M13+N13+O13+P13+Q13</f>
        <v>0</v>
      </c>
      <c r="J13" s="907"/>
      <c r="K13" s="907"/>
      <c r="L13" s="907"/>
      <c r="M13" s="907"/>
      <c r="N13" s="907"/>
      <c r="O13" s="907"/>
      <c r="P13" s="907"/>
      <c r="Q13" s="907"/>
      <c r="R13" s="907"/>
      <c r="S13" s="433">
        <f>C13-F13+G13-J13-K13-L13</f>
        <v>0</v>
      </c>
      <c r="T13" s="443" t="e">
        <f aca="true" t="shared" si="5" ref="T13:T64">(K13+J13+L13)/I13</f>
        <v>#DIV/0!</v>
      </c>
    </row>
    <row r="14" spans="1:20" s="422" customFormat="1" ht="26.25" customHeight="1">
      <c r="A14" s="432">
        <v>2</v>
      </c>
      <c r="B14" s="904" t="s">
        <v>482</v>
      </c>
      <c r="C14" s="905">
        <f t="shared" si="2"/>
        <v>0</v>
      </c>
      <c r="D14" s="907"/>
      <c r="E14" s="907"/>
      <c r="F14" s="907"/>
      <c r="G14" s="907"/>
      <c r="H14" s="905">
        <f t="shared" si="3"/>
        <v>0</v>
      </c>
      <c r="I14" s="905">
        <f t="shared" si="4"/>
        <v>0</v>
      </c>
      <c r="J14" s="907"/>
      <c r="K14" s="907"/>
      <c r="L14" s="907"/>
      <c r="M14" s="907"/>
      <c r="N14" s="907"/>
      <c r="O14" s="907"/>
      <c r="P14" s="907"/>
      <c r="Q14" s="907"/>
      <c r="R14" s="907"/>
      <c r="S14" s="433">
        <f>C14-F14+G14-J14-K14-L14</f>
        <v>0</v>
      </c>
      <c r="T14" s="443" t="e">
        <f t="shared" si="5"/>
        <v>#DIV/0!</v>
      </c>
    </row>
    <row r="15" spans="1:20" s="422" customFormat="1" ht="26.25" customHeight="1">
      <c r="A15" s="432">
        <v>3</v>
      </c>
      <c r="B15" s="512" t="s">
        <v>423</v>
      </c>
      <c r="C15" s="433">
        <f t="shared" si="2"/>
        <v>1496783</v>
      </c>
      <c r="D15" s="539">
        <v>684114</v>
      </c>
      <c r="E15" s="456">
        <v>812669</v>
      </c>
      <c r="F15" s="454">
        <v>13871</v>
      </c>
      <c r="G15" s="473">
        <v>0</v>
      </c>
      <c r="H15" s="433">
        <f t="shared" si="3"/>
        <v>1482912</v>
      </c>
      <c r="I15" s="433">
        <f t="shared" si="4"/>
        <v>254822</v>
      </c>
      <c r="J15" s="456">
        <v>204262</v>
      </c>
      <c r="K15" s="456">
        <v>14614</v>
      </c>
      <c r="L15" s="456">
        <v>1946</v>
      </c>
      <c r="M15" s="456">
        <v>34000</v>
      </c>
      <c r="N15" s="454"/>
      <c r="O15" s="455">
        <v>0</v>
      </c>
      <c r="P15" s="455">
        <v>0</v>
      </c>
      <c r="Q15" s="455"/>
      <c r="R15" s="459">
        <v>1228090</v>
      </c>
      <c r="S15" s="433">
        <f>C15-F15+G15-J15-K15-L15</f>
        <v>1262090</v>
      </c>
      <c r="T15" s="443">
        <f t="shared" si="5"/>
        <v>0.8665735297580272</v>
      </c>
    </row>
    <row r="16" spans="1:20" s="422" customFormat="1" ht="26.25" customHeight="1">
      <c r="A16" s="432">
        <v>4</v>
      </c>
      <c r="B16" s="512" t="s">
        <v>424</v>
      </c>
      <c r="C16" s="433">
        <f t="shared" si="2"/>
        <v>6074995</v>
      </c>
      <c r="D16" s="539">
        <v>5415996</v>
      </c>
      <c r="E16" s="456">
        <v>658999</v>
      </c>
      <c r="F16" s="454">
        <v>0</v>
      </c>
      <c r="G16" s="473">
        <v>0</v>
      </c>
      <c r="H16" s="433">
        <f t="shared" si="3"/>
        <v>6074995</v>
      </c>
      <c r="I16" s="433">
        <f t="shared" si="4"/>
        <v>963596</v>
      </c>
      <c r="J16" s="456">
        <v>47644</v>
      </c>
      <c r="K16" s="456">
        <v>0</v>
      </c>
      <c r="L16" s="456">
        <v>29931</v>
      </c>
      <c r="M16" s="456">
        <v>886021</v>
      </c>
      <c r="N16" s="454"/>
      <c r="O16" s="455">
        <v>0</v>
      </c>
      <c r="P16" s="455">
        <v>0</v>
      </c>
      <c r="Q16" s="455"/>
      <c r="R16" s="459">
        <v>5111399</v>
      </c>
      <c r="S16" s="433">
        <f aca="true" t="shared" si="6" ref="S16:S23">C16-F16+G16-J16-K16-L16</f>
        <v>5997420</v>
      </c>
      <c r="T16" s="443">
        <f t="shared" si="5"/>
        <v>0.08050573061739567</v>
      </c>
    </row>
    <row r="17" spans="1:20" s="422" customFormat="1" ht="26.25" customHeight="1">
      <c r="A17" s="432">
        <v>5</v>
      </c>
      <c r="B17" s="512" t="s">
        <v>475</v>
      </c>
      <c r="C17" s="433">
        <f t="shared" si="2"/>
        <v>4223578</v>
      </c>
      <c r="D17" s="539">
        <v>4165587</v>
      </c>
      <c r="E17" s="540">
        <v>57991</v>
      </c>
      <c r="F17" s="442">
        <v>0</v>
      </c>
      <c r="G17" s="473"/>
      <c r="H17" s="433">
        <f t="shared" si="3"/>
        <v>4223578</v>
      </c>
      <c r="I17" s="433">
        <f t="shared" si="4"/>
        <v>58841</v>
      </c>
      <c r="J17" s="540">
        <v>58541</v>
      </c>
      <c r="K17" s="540">
        <v>0</v>
      </c>
      <c r="L17" s="540">
        <v>0</v>
      </c>
      <c r="M17" s="540">
        <v>300</v>
      </c>
      <c r="N17" s="442"/>
      <c r="O17" s="541">
        <v>0</v>
      </c>
      <c r="P17" s="541">
        <v>0</v>
      </c>
      <c r="Q17" s="541"/>
      <c r="R17" s="542">
        <v>4164737</v>
      </c>
      <c r="S17" s="433">
        <f>C17-F17-J17-K17-L17</f>
        <v>4165037</v>
      </c>
      <c r="T17" s="443">
        <f t="shared" si="5"/>
        <v>0.9949015142502676</v>
      </c>
    </row>
    <row r="18" spans="1:20" s="422" customFormat="1" ht="24.75" customHeight="1">
      <c r="A18" s="432">
        <v>6</v>
      </c>
      <c r="B18" s="513" t="s">
        <v>425</v>
      </c>
      <c r="C18" s="433">
        <f t="shared" si="2"/>
        <v>0</v>
      </c>
      <c r="D18" s="458">
        <v>0</v>
      </c>
      <c r="E18" s="456"/>
      <c r="F18" s="454">
        <v>0</v>
      </c>
      <c r="G18" s="473">
        <v>0</v>
      </c>
      <c r="H18" s="433">
        <f t="shared" si="3"/>
        <v>0</v>
      </c>
      <c r="I18" s="433">
        <f t="shared" si="4"/>
        <v>0</v>
      </c>
      <c r="J18" s="456"/>
      <c r="K18" s="456"/>
      <c r="L18" s="456"/>
      <c r="M18" s="456">
        <v>0</v>
      </c>
      <c r="N18" s="454"/>
      <c r="O18" s="455">
        <v>0</v>
      </c>
      <c r="P18" s="455">
        <v>0</v>
      </c>
      <c r="Q18" s="455"/>
      <c r="R18" s="459">
        <v>0</v>
      </c>
      <c r="S18" s="433">
        <f t="shared" si="6"/>
        <v>0</v>
      </c>
      <c r="T18" s="443" t="e">
        <f t="shared" si="5"/>
        <v>#DIV/0!</v>
      </c>
    </row>
    <row r="19" spans="1:20" s="422" customFormat="1" ht="24.75" customHeight="1">
      <c r="A19" s="432">
        <v>7</v>
      </c>
      <c r="B19" s="513" t="s">
        <v>426</v>
      </c>
      <c r="C19" s="433">
        <f t="shared" si="2"/>
        <v>47735</v>
      </c>
      <c r="D19" s="458">
        <v>47735</v>
      </c>
      <c r="E19" s="456">
        <v>0</v>
      </c>
      <c r="F19" s="454">
        <v>0</v>
      </c>
      <c r="G19" s="473">
        <v>0</v>
      </c>
      <c r="H19" s="433">
        <f t="shared" si="3"/>
        <v>47735</v>
      </c>
      <c r="I19" s="433">
        <f t="shared" si="4"/>
        <v>0</v>
      </c>
      <c r="J19" s="456">
        <v>0</v>
      </c>
      <c r="K19" s="456"/>
      <c r="L19" s="456"/>
      <c r="M19" s="456">
        <v>0</v>
      </c>
      <c r="N19" s="454"/>
      <c r="O19" s="455">
        <v>0</v>
      </c>
      <c r="P19" s="455">
        <v>0</v>
      </c>
      <c r="Q19" s="455"/>
      <c r="R19" s="459">
        <v>47735</v>
      </c>
      <c r="S19" s="433">
        <f t="shared" si="6"/>
        <v>47735</v>
      </c>
      <c r="T19" s="443" t="e">
        <f t="shared" si="5"/>
        <v>#DIV/0!</v>
      </c>
    </row>
    <row r="20" spans="1:20" s="422" customFormat="1" ht="24.75" customHeight="1">
      <c r="A20" s="432">
        <v>8</v>
      </c>
      <c r="B20" s="514" t="s">
        <v>483</v>
      </c>
      <c r="C20" s="433">
        <f t="shared" si="2"/>
        <v>2019360</v>
      </c>
      <c r="D20" s="458">
        <v>1574731</v>
      </c>
      <c r="E20" s="456">
        <v>444629</v>
      </c>
      <c r="F20" s="454">
        <v>0</v>
      </c>
      <c r="G20" s="473">
        <v>0</v>
      </c>
      <c r="H20" s="433">
        <f t="shared" si="3"/>
        <v>2019360</v>
      </c>
      <c r="I20" s="433">
        <f t="shared" si="4"/>
        <v>381523</v>
      </c>
      <c r="J20" s="456">
        <v>97200</v>
      </c>
      <c r="K20" s="456"/>
      <c r="L20" s="456">
        <v>49999</v>
      </c>
      <c r="M20" s="456">
        <v>234324</v>
      </c>
      <c r="N20" s="454"/>
      <c r="O20" s="455">
        <v>0</v>
      </c>
      <c r="P20" s="455">
        <v>0</v>
      </c>
      <c r="Q20" s="455"/>
      <c r="R20" s="459">
        <v>1637837</v>
      </c>
      <c r="S20" s="433">
        <f t="shared" si="6"/>
        <v>1872161</v>
      </c>
      <c r="T20" s="443">
        <f t="shared" si="5"/>
        <v>0.38581946566786274</v>
      </c>
    </row>
    <row r="21" spans="1:20" s="422" customFormat="1" ht="28.5" customHeight="1">
      <c r="A21" s="432">
        <v>9</v>
      </c>
      <c r="B21" s="513" t="s">
        <v>476</v>
      </c>
      <c r="C21" s="433">
        <f t="shared" si="2"/>
        <v>188202</v>
      </c>
      <c r="D21" s="458">
        <v>188202</v>
      </c>
      <c r="E21" s="456">
        <v>0</v>
      </c>
      <c r="F21" s="454"/>
      <c r="G21" s="473"/>
      <c r="H21" s="433">
        <f t="shared" si="3"/>
        <v>188202</v>
      </c>
      <c r="I21" s="433">
        <f t="shared" si="4"/>
        <v>0</v>
      </c>
      <c r="J21" s="456">
        <v>0</v>
      </c>
      <c r="K21" s="456"/>
      <c r="L21" s="456"/>
      <c r="M21" s="456">
        <v>0</v>
      </c>
      <c r="N21" s="454"/>
      <c r="O21" s="455"/>
      <c r="P21" s="455"/>
      <c r="Q21" s="455"/>
      <c r="R21" s="459">
        <v>188202</v>
      </c>
      <c r="S21" s="433">
        <f t="shared" si="6"/>
        <v>188202</v>
      </c>
      <c r="T21" s="443" t="e">
        <f t="shared" si="5"/>
        <v>#DIV/0!</v>
      </c>
    </row>
    <row r="22" spans="1:20" s="422" customFormat="1" ht="24.75" customHeight="1">
      <c r="A22" s="432">
        <v>10</v>
      </c>
      <c r="B22" s="513" t="s">
        <v>429</v>
      </c>
      <c r="C22" s="433">
        <f t="shared" si="2"/>
        <v>21629</v>
      </c>
      <c r="D22" s="458">
        <v>21629</v>
      </c>
      <c r="E22" s="456">
        <v>0</v>
      </c>
      <c r="F22" s="454">
        <v>0</v>
      </c>
      <c r="G22" s="473">
        <v>0</v>
      </c>
      <c r="H22" s="433">
        <f t="shared" si="3"/>
        <v>21629</v>
      </c>
      <c r="I22" s="433">
        <f t="shared" si="4"/>
        <v>4700</v>
      </c>
      <c r="J22" s="456">
        <v>1700</v>
      </c>
      <c r="K22" s="456"/>
      <c r="L22" s="456"/>
      <c r="M22" s="456">
        <v>3000</v>
      </c>
      <c r="N22" s="454"/>
      <c r="O22" s="455">
        <v>0</v>
      </c>
      <c r="P22" s="455">
        <v>0</v>
      </c>
      <c r="Q22" s="455"/>
      <c r="R22" s="459">
        <v>16929</v>
      </c>
      <c r="S22" s="433">
        <f t="shared" si="6"/>
        <v>19929</v>
      </c>
      <c r="T22" s="443">
        <f t="shared" si="5"/>
        <v>0.3617021276595745</v>
      </c>
    </row>
    <row r="23" spans="1:20" s="422" customFormat="1" ht="24.75" customHeight="1">
      <c r="A23" s="432">
        <v>11</v>
      </c>
      <c r="B23" s="515" t="s">
        <v>430</v>
      </c>
      <c r="C23" s="433">
        <f t="shared" si="2"/>
        <v>49880</v>
      </c>
      <c r="D23" s="458">
        <v>49880</v>
      </c>
      <c r="E23" s="456">
        <v>0</v>
      </c>
      <c r="F23" s="454">
        <v>0</v>
      </c>
      <c r="G23" s="473">
        <v>0</v>
      </c>
      <c r="H23" s="433">
        <f t="shared" si="3"/>
        <v>49880</v>
      </c>
      <c r="I23" s="433">
        <f>J23+K23+L23+M23+N23+O23+P23+Q23</f>
        <v>0</v>
      </c>
      <c r="J23" s="456">
        <v>0</v>
      </c>
      <c r="K23" s="456"/>
      <c r="L23" s="456"/>
      <c r="M23" s="456">
        <v>0</v>
      </c>
      <c r="N23" s="454"/>
      <c r="O23" s="455">
        <v>0</v>
      </c>
      <c r="P23" s="455">
        <v>0</v>
      </c>
      <c r="Q23" s="455"/>
      <c r="R23" s="459">
        <v>49880</v>
      </c>
      <c r="S23" s="433">
        <f t="shared" si="6"/>
        <v>49880</v>
      </c>
      <c r="T23" s="443" t="e">
        <f t="shared" si="5"/>
        <v>#DIV/0!</v>
      </c>
    </row>
    <row r="24" spans="1:20" s="422" customFormat="1" ht="26.25" customHeight="1">
      <c r="A24" s="516" t="s">
        <v>1</v>
      </c>
      <c r="B24" s="855" t="s">
        <v>17</v>
      </c>
      <c r="C24" s="856"/>
      <c r="D24" s="458"/>
      <c r="E24" s="456"/>
      <c r="F24" s="454"/>
      <c r="G24" s="442"/>
      <c r="H24" s="433"/>
      <c r="I24" s="433"/>
      <c r="J24" s="456"/>
      <c r="K24" s="456"/>
      <c r="L24" s="456"/>
      <c r="M24" s="456"/>
      <c r="N24" s="454"/>
      <c r="O24" s="455"/>
      <c r="P24" s="455"/>
      <c r="Q24" s="455"/>
      <c r="R24" s="459"/>
      <c r="S24" s="433"/>
      <c r="T24" s="443"/>
    </row>
    <row r="25" spans="1:20" s="422" customFormat="1" ht="24.75" customHeight="1">
      <c r="A25" s="468">
        <v>1</v>
      </c>
      <c r="B25" s="465" t="s">
        <v>463</v>
      </c>
      <c r="C25" s="466">
        <f>D25+E25</f>
        <v>46993338</v>
      </c>
      <c r="D25" s="466">
        <f>SUM(D26:D33)</f>
        <v>41909503</v>
      </c>
      <c r="E25" s="466">
        <f>SUM(E26:E33)</f>
        <v>5083835</v>
      </c>
      <c r="F25" s="466">
        <f>SUM(F26:F33)</f>
        <v>176782</v>
      </c>
      <c r="G25" s="466">
        <f>SUM(G26:G33)</f>
        <v>0</v>
      </c>
      <c r="H25" s="466">
        <f>I25+R25</f>
        <v>46816556</v>
      </c>
      <c r="I25" s="466">
        <f aca="true" t="shared" si="7" ref="I25:S25">SUM(I26:I33)</f>
        <v>25292163</v>
      </c>
      <c r="J25" s="466">
        <f t="shared" si="7"/>
        <v>1380849</v>
      </c>
      <c r="K25" s="466">
        <f t="shared" si="7"/>
        <v>668032</v>
      </c>
      <c r="L25" s="466">
        <f t="shared" si="7"/>
        <v>0</v>
      </c>
      <c r="M25" s="466">
        <f t="shared" si="7"/>
        <v>8227016</v>
      </c>
      <c r="N25" s="466">
        <f t="shared" si="7"/>
        <v>15016266</v>
      </c>
      <c r="O25" s="466">
        <f t="shared" si="7"/>
        <v>0</v>
      </c>
      <c r="P25" s="466">
        <f t="shared" si="7"/>
        <v>0</v>
      </c>
      <c r="Q25" s="466">
        <f t="shared" si="7"/>
        <v>0</v>
      </c>
      <c r="R25" s="466">
        <f t="shared" si="7"/>
        <v>21524393</v>
      </c>
      <c r="S25" s="466">
        <f t="shared" si="7"/>
        <v>44767675</v>
      </c>
      <c r="T25" s="467">
        <f>(K25+J25+L25)/I25</f>
        <v>0.08100853216864054</v>
      </c>
    </row>
    <row r="26" spans="1:20" s="422" customFormat="1" ht="24.75" customHeight="1">
      <c r="A26" s="470">
        <v>1</v>
      </c>
      <c r="B26" s="446" t="s">
        <v>432</v>
      </c>
      <c r="C26" s="433">
        <f>D26+E26</f>
        <v>0</v>
      </c>
      <c r="D26" s="520">
        <v>0</v>
      </c>
      <c r="E26" s="520">
        <v>0</v>
      </c>
      <c r="F26" s="520">
        <v>0</v>
      </c>
      <c r="G26" s="520">
        <v>0</v>
      </c>
      <c r="H26" s="433">
        <f t="shared" si="3"/>
        <v>0</v>
      </c>
      <c r="I26" s="433">
        <f aca="true" t="shared" si="8" ref="I26:I33">SUM(J26:Q26)</f>
        <v>0</v>
      </c>
      <c r="J26" s="520">
        <v>0</v>
      </c>
      <c r="K26" s="520">
        <v>0</v>
      </c>
      <c r="L26" s="520">
        <v>0</v>
      </c>
      <c r="M26" s="520">
        <v>0</v>
      </c>
      <c r="N26" s="520">
        <v>0</v>
      </c>
      <c r="O26" s="520"/>
      <c r="P26" s="520"/>
      <c r="Q26" s="520"/>
      <c r="R26" s="520">
        <v>0</v>
      </c>
      <c r="S26" s="433">
        <f>C26-F26-G26-J26-K26-L26</f>
        <v>0</v>
      </c>
      <c r="T26" s="443" t="e">
        <f t="shared" si="5"/>
        <v>#DIV/0!</v>
      </c>
    </row>
    <row r="27" spans="1:20" s="422" customFormat="1" ht="24.75" customHeight="1">
      <c r="A27" s="432" t="s">
        <v>44</v>
      </c>
      <c r="B27" s="444" t="s">
        <v>433</v>
      </c>
      <c r="C27" s="433">
        <f aca="true" t="shared" si="9" ref="C27:C33">D27+E27</f>
        <v>4006114</v>
      </c>
      <c r="D27" s="520">
        <v>3942047</v>
      </c>
      <c r="E27" s="520">
        <v>64067</v>
      </c>
      <c r="F27" s="520">
        <v>4500</v>
      </c>
      <c r="G27" s="520">
        <v>0</v>
      </c>
      <c r="H27" s="433">
        <f t="shared" si="3"/>
        <v>4001614</v>
      </c>
      <c r="I27" s="433">
        <f t="shared" si="8"/>
        <v>876410</v>
      </c>
      <c r="J27" s="520">
        <v>63762</v>
      </c>
      <c r="K27" s="520">
        <v>25076</v>
      </c>
      <c r="L27" s="520">
        <v>0</v>
      </c>
      <c r="M27" s="520">
        <v>576422</v>
      </c>
      <c r="N27" s="520">
        <v>211150</v>
      </c>
      <c r="O27" s="520">
        <v>0</v>
      </c>
      <c r="P27" s="520"/>
      <c r="Q27" s="520">
        <v>0</v>
      </c>
      <c r="R27" s="520">
        <v>3125204</v>
      </c>
      <c r="S27" s="433">
        <f aca="true" t="shared" si="10" ref="S27:S33">C27-F27-G27-J27-K27-L27</f>
        <v>3912776</v>
      </c>
      <c r="T27" s="443">
        <f t="shared" si="5"/>
        <v>0.10136579911228763</v>
      </c>
    </row>
    <row r="28" spans="1:20" s="422" customFormat="1" ht="24.75" customHeight="1">
      <c r="A28" s="432" t="s">
        <v>45</v>
      </c>
      <c r="B28" s="446" t="s">
        <v>434</v>
      </c>
      <c r="C28" s="433">
        <f t="shared" si="9"/>
        <v>6642799</v>
      </c>
      <c r="D28" s="520">
        <v>4960551</v>
      </c>
      <c r="E28" s="520">
        <v>1682248</v>
      </c>
      <c r="F28" s="520">
        <v>0</v>
      </c>
      <c r="G28" s="520">
        <v>0</v>
      </c>
      <c r="H28" s="433">
        <f t="shared" si="3"/>
        <v>6642799</v>
      </c>
      <c r="I28" s="433">
        <f t="shared" si="8"/>
        <v>2431782</v>
      </c>
      <c r="J28" s="520">
        <v>505864</v>
      </c>
      <c r="K28" s="520">
        <v>580944</v>
      </c>
      <c r="L28" s="520">
        <v>0</v>
      </c>
      <c r="M28" s="520">
        <v>839422</v>
      </c>
      <c r="N28" s="520">
        <v>505552</v>
      </c>
      <c r="O28" s="520"/>
      <c r="P28" s="520"/>
      <c r="Q28" s="520"/>
      <c r="R28" s="520">
        <v>4211017</v>
      </c>
      <c r="S28" s="433">
        <f t="shared" si="10"/>
        <v>5555991</v>
      </c>
      <c r="T28" s="443">
        <f t="shared" si="5"/>
        <v>0.4469183504113444</v>
      </c>
    </row>
    <row r="29" spans="1:20" s="422" customFormat="1" ht="24.75" customHeight="1">
      <c r="A29" s="432" t="s">
        <v>54</v>
      </c>
      <c r="B29" s="444" t="s">
        <v>473</v>
      </c>
      <c r="C29" s="433">
        <f t="shared" si="9"/>
        <v>12024085</v>
      </c>
      <c r="D29" s="520">
        <v>11628191</v>
      </c>
      <c r="E29" s="520">
        <v>395894</v>
      </c>
      <c r="F29" s="520">
        <v>101082</v>
      </c>
      <c r="G29" s="520">
        <v>0</v>
      </c>
      <c r="H29" s="433">
        <f t="shared" si="3"/>
        <v>11923003</v>
      </c>
      <c r="I29" s="433">
        <f t="shared" si="8"/>
        <v>3047030</v>
      </c>
      <c r="J29" s="520">
        <v>122519</v>
      </c>
      <c r="K29" s="520">
        <v>12</v>
      </c>
      <c r="L29" s="520">
        <v>0</v>
      </c>
      <c r="M29" s="520">
        <v>1356760</v>
      </c>
      <c r="N29" s="520">
        <v>1567739</v>
      </c>
      <c r="O29" s="520"/>
      <c r="P29" s="520"/>
      <c r="Q29" s="520">
        <v>0</v>
      </c>
      <c r="R29" s="520">
        <v>8875973</v>
      </c>
      <c r="S29" s="433">
        <f t="shared" si="10"/>
        <v>11800472</v>
      </c>
      <c r="T29" s="443">
        <f t="shared" si="5"/>
        <v>0.040213256843549296</v>
      </c>
    </row>
    <row r="30" spans="1:20" s="422" customFormat="1" ht="24.75" customHeight="1">
      <c r="A30" s="432" t="s">
        <v>55</v>
      </c>
      <c r="B30" s="444" t="s">
        <v>472</v>
      </c>
      <c r="C30" s="433">
        <f t="shared" si="9"/>
        <v>16381552</v>
      </c>
      <c r="D30" s="520">
        <v>15803389</v>
      </c>
      <c r="E30" s="520">
        <v>578163</v>
      </c>
      <c r="F30" s="520">
        <v>0</v>
      </c>
      <c r="G30" s="520">
        <v>0</v>
      </c>
      <c r="H30" s="433">
        <f t="shared" si="3"/>
        <v>16381552</v>
      </c>
      <c r="I30" s="433">
        <f t="shared" si="8"/>
        <v>14618958</v>
      </c>
      <c r="J30" s="520">
        <v>200411</v>
      </c>
      <c r="K30" s="520">
        <v>0</v>
      </c>
      <c r="L30" s="520">
        <v>0</v>
      </c>
      <c r="M30" s="520">
        <v>1686722</v>
      </c>
      <c r="N30" s="520">
        <v>12731825</v>
      </c>
      <c r="O30" s="520"/>
      <c r="P30" s="520"/>
      <c r="Q30" s="520">
        <v>0</v>
      </c>
      <c r="R30" s="520">
        <v>1762594</v>
      </c>
      <c r="S30" s="433">
        <f t="shared" si="10"/>
        <v>16181141</v>
      </c>
      <c r="T30" s="443">
        <f t="shared" si="5"/>
        <v>0.01370897980553744</v>
      </c>
    </row>
    <row r="31" spans="1:20" s="422" customFormat="1" ht="24.75" customHeight="1">
      <c r="A31" s="432" t="s">
        <v>56</v>
      </c>
      <c r="B31" s="446" t="s">
        <v>471</v>
      </c>
      <c r="C31" s="433">
        <f t="shared" si="9"/>
        <v>2873547</v>
      </c>
      <c r="D31" s="520">
        <v>1696588</v>
      </c>
      <c r="E31" s="520">
        <v>1176959</v>
      </c>
      <c r="F31" s="520">
        <v>71000</v>
      </c>
      <c r="G31" s="520"/>
      <c r="H31" s="433">
        <f t="shared" si="3"/>
        <v>2802547</v>
      </c>
      <c r="I31" s="433">
        <f t="shared" si="8"/>
        <v>1770141</v>
      </c>
      <c r="J31" s="520">
        <v>237687</v>
      </c>
      <c r="K31" s="520">
        <v>62000</v>
      </c>
      <c r="L31" s="520">
        <v>0</v>
      </c>
      <c r="M31" s="520">
        <v>1470454</v>
      </c>
      <c r="N31" s="520">
        <v>0</v>
      </c>
      <c r="O31" s="520">
        <v>0</v>
      </c>
      <c r="P31" s="520"/>
      <c r="Q31" s="520"/>
      <c r="R31" s="520">
        <v>1032406</v>
      </c>
      <c r="S31" s="433">
        <f t="shared" si="10"/>
        <v>2502860</v>
      </c>
      <c r="T31" s="443">
        <f t="shared" si="5"/>
        <v>0.16930120255957012</v>
      </c>
    </row>
    <row r="32" spans="1:20" s="422" customFormat="1" ht="24.75" customHeight="1">
      <c r="A32" s="432">
        <v>7</v>
      </c>
      <c r="B32" s="446" t="s">
        <v>437</v>
      </c>
      <c r="C32" s="433">
        <f t="shared" si="9"/>
        <v>4618526</v>
      </c>
      <c r="D32" s="520">
        <v>3588036</v>
      </c>
      <c r="E32" s="520">
        <v>1030490</v>
      </c>
      <c r="F32" s="520">
        <v>200</v>
      </c>
      <c r="G32" s="520"/>
      <c r="H32" s="433">
        <f t="shared" si="3"/>
        <v>4618326</v>
      </c>
      <c r="I32" s="433">
        <f t="shared" si="8"/>
        <v>2391828</v>
      </c>
      <c r="J32" s="520">
        <v>243206</v>
      </c>
      <c r="K32" s="520">
        <v>0</v>
      </c>
      <c r="L32" s="520">
        <v>0</v>
      </c>
      <c r="M32" s="521">
        <v>2148622</v>
      </c>
      <c r="N32" s="520"/>
      <c r="O32" s="520">
        <v>0</v>
      </c>
      <c r="P32" s="520"/>
      <c r="Q32" s="520"/>
      <c r="R32" s="520">
        <v>2226498</v>
      </c>
      <c r="S32" s="433">
        <f t="shared" si="10"/>
        <v>4375120</v>
      </c>
      <c r="T32" s="443">
        <f t="shared" si="5"/>
        <v>0.10168206075018772</v>
      </c>
    </row>
    <row r="33" spans="1:20" s="422" customFormat="1" ht="24.75" customHeight="1">
      <c r="A33" s="432">
        <v>8</v>
      </c>
      <c r="B33" s="446" t="s">
        <v>480</v>
      </c>
      <c r="C33" s="433">
        <f t="shared" si="9"/>
        <v>446715</v>
      </c>
      <c r="D33" s="520">
        <v>290701</v>
      </c>
      <c r="E33" s="520">
        <v>156014</v>
      </c>
      <c r="F33" s="520">
        <v>0</v>
      </c>
      <c r="G33" s="520">
        <v>0</v>
      </c>
      <c r="H33" s="433">
        <f t="shared" si="3"/>
        <v>446715</v>
      </c>
      <c r="I33" s="433">
        <f t="shared" si="8"/>
        <v>156014</v>
      </c>
      <c r="J33" s="520">
        <v>7400</v>
      </c>
      <c r="K33" s="520">
        <v>0</v>
      </c>
      <c r="L33" s="520">
        <v>0</v>
      </c>
      <c r="M33" s="521">
        <v>148614</v>
      </c>
      <c r="N33" s="520">
        <v>0</v>
      </c>
      <c r="O33" s="520">
        <v>0</v>
      </c>
      <c r="P33" s="520"/>
      <c r="Q33" s="520"/>
      <c r="R33" s="520">
        <v>290701</v>
      </c>
      <c r="S33" s="433">
        <f t="shared" si="10"/>
        <v>439315</v>
      </c>
      <c r="T33" s="443">
        <f t="shared" si="5"/>
        <v>0.04743164075018909</v>
      </c>
    </row>
    <row r="34" spans="1:20" s="422" customFormat="1" ht="29.25" customHeight="1">
      <c r="A34" s="468">
        <v>2</v>
      </c>
      <c r="B34" s="465" t="s">
        <v>438</v>
      </c>
      <c r="C34" s="466">
        <f>D34+E34</f>
        <v>6994419</v>
      </c>
      <c r="D34" s="466">
        <f>SUM(D35:D40)</f>
        <v>5038231</v>
      </c>
      <c r="E34" s="466">
        <f>SUM(E35:E40)</f>
        <v>1956188</v>
      </c>
      <c r="F34" s="466">
        <f>SUM(F35:F40)</f>
        <v>127010</v>
      </c>
      <c r="G34" s="466">
        <f>SUM(G35:G40)</f>
        <v>0</v>
      </c>
      <c r="H34" s="466">
        <f>I34+R34</f>
        <v>6867409</v>
      </c>
      <c r="I34" s="466">
        <f>SUM(J34:Q34)</f>
        <v>4192960</v>
      </c>
      <c r="J34" s="466">
        <f aca="true" t="shared" si="11" ref="J34:S34">SUM(J35:J40)</f>
        <v>851523</v>
      </c>
      <c r="K34" s="466">
        <f t="shared" si="11"/>
        <v>30707</v>
      </c>
      <c r="L34" s="466">
        <f t="shared" si="11"/>
        <v>26409</v>
      </c>
      <c r="M34" s="466">
        <f t="shared" si="11"/>
        <v>3164321</v>
      </c>
      <c r="N34" s="466">
        <f t="shared" si="11"/>
        <v>0</v>
      </c>
      <c r="O34" s="466">
        <f t="shared" si="11"/>
        <v>0</v>
      </c>
      <c r="P34" s="466">
        <f t="shared" si="11"/>
        <v>0</v>
      </c>
      <c r="Q34" s="466">
        <f t="shared" si="11"/>
        <v>120000</v>
      </c>
      <c r="R34" s="466">
        <f t="shared" si="11"/>
        <v>2674449</v>
      </c>
      <c r="S34" s="466">
        <f t="shared" si="11"/>
        <v>5958770</v>
      </c>
      <c r="T34" s="467">
        <f t="shared" si="5"/>
        <v>0.21670585934518813</v>
      </c>
    </row>
    <row r="35" spans="1:20" s="422" customFormat="1" ht="24.75" customHeight="1">
      <c r="A35" s="432" t="s">
        <v>43</v>
      </c>
      <c r="B35" s="444" t="s">
        <v>439</v>
      </c>
      <c r="C35" s="433">
        <f aca="true" t="shared" si="12" ref="C35:C40">D35+E35</f>
        <v>219579</v>
      </c>
      <c r="D35" s="472">
        <v>166230</v>
      </c>
      <c r="E35" s="472">
        <v>53349</v>
      </c>
      <c r="F35" s="472">
        <v>400</v>
      </c>
      <c r="G35" s="433">
        <v>0</v>
      </c>
      <c r="H35" s="433">
        <f aca="true" t="shared" si="13" ref="H35:H40">I35+R35</f>
        <v>219179</v>
      </c>
      <c r="I35" s="433">
        <f aca="true" t="shared" si="14" ref="I35:I40">SUM(J35:Q35)</f>
        <v>130218</v>
      </c>
      <c r="J35" s="522">
        <v>44974</v>
      </c>
      <c r="K35" s="472">
        <v>0</v>
      </c>
      <c r="L35" s="472">
        <v>8644</v>
      </c>
      <c r="M35" s="472">
        <v>76600</v>
      </c>
      <c r="N35" s="472">
        <v>0</v>
      </c>
      <c r="O35" s="472">
        <v>0</v>
      </c>
      <c r="P35" s="472">
        <v>0</v>
      </c>
      <c r="Q35" s="472">
        <v>0</v>
      </c>
      <c r="R35" s="472">
        <v>88961</v>
      </c>
      <c r="S35" s="445">
        <f aca="true" t="shared" si="15" ref="S35:S40">C35-F35-G35-J35-K35-L35</f>
        <v>165561</v>
      </c>
      <c r="T35" s="443">
        <f t="shared" si="5"/>
        <v>0.4117556712589657</v>
      </c>
    </row>
    <row r="36" spans="1:20" s="422" customFormat="1" ht="24.75" customHeight="1">
      <c r="A36" s="432" t="s">
        <v>44</v>
      </c>
      <c r="B36" s="444" t="s">
        <v>440</v>
      </c>
      <c r="C36" s="433">
        <f t="shared" si="12"/>
        <v>2787555</v>
      </c>
      <c r="D36" s="472">
        <v>1796477</v>
      </c>
      <c r="E36" s="472">
        <v>991078</v>
      </c>
      <c r="F36" s="472">
        <v>4060</v>
      </c>
      <c r="G36" s="433">
        <v>0</v>
      </c>
      <c r="H36" s="433">
        <f t="shared" si="13"/>
        <v>2783495</v>
      </c>
      <c r="I36" s="433">
        <f t="shared" si="14"/>
        <v>1737146</v>
      </c>
      <c r="J36" s="522">
        <v>132393</v>
      </c>
      <c r="K36" s="522">
        <v>300</v>
      </c>
      <c r="L36" s="472">
        <v>0</v>
      </c>
      <c r="M36" s="472">
        <v>1604453</v>
      </c>
      <c r="N36" s="472">
        <v>0</v>
      </c>
      <c r="O36" s="472">
        <v>0</v>
      </c>
      <c r="P36" s="472">
        <v>0</v>
      </c>
      <c r="Q36" s="472">
        <v>0</v>
      </c>
      <c r="R36" s="472">
        <v>1046349</v>
      </c>
      <c r="S36" s="445">
        <f t="shared" si="15"/>
        <v>2650802</v>
      </c>
      <c r="T36" s="443">
        <f t="shared" si="5"/>
        <v>0.0763856348286212</v>
      </c>
    </row>
    <row r="37" spans="1:20" s="422" customFormat="1" ht="24.75" customHeight="1">
      <c r="A37" s="432" t="s">
        <v>45</v>
      </c>
      <c r="B37" s="444" t="s">
        <v>436</v>
      </c>
      <c r="C37" s="433">
        <f t="shared" si="12"/>
        <v>896185</v>
      </c>
      <c r="D37" s="472">
        <v>584622</v>
      </c>
      <c r="E37" s="472">
        <v>311563</v>
      </c>
      <c r="F37" s="472">
        <v>51000</v>
      </c>
      <c r="G37" s="433">
        <v>0</v>
      </c>
      <c r="H37" s="433">
        <f t="shared" si="13"/>
        <v>845185</v>
      </c>
      <c r="I37" s="433">
        <f t="shared" si="14"/>
        <v>234084</v>
      </c>
      <c r="J37" s="522">
        <v>57823</v>
      </c>
      <c r="K37" s="472">
        <v>2275</v>
      </c>
      <c r="L37" s="472">
        <v>6008</v>
      </c>
      <c r="M37" s="472">
        <v>167978</v>
      </c>
      <c r="N37" s="472">
        <v>0</v>
      </c>
      <c r="O37" s="472">
        <v>0</v>
      </c>
      <c r="P37" s="472">
        <v>0</v>
      </c>
      <c r="Q37" s="472">
        <v>0</v>
      </c>
      <c r="R37" s="472">
        <v>611101</v>
      </c>
      <c r="S37" s="445">
        <f t="shared" si="15"/>
        <v>779079</v>
      </c>
      <c r="T37" s="443">
        <f t="shared" si="5"/>
        <v>0.2824028981049538</v>
      </c>
    </row>
    <row r="38" spans="1:20" s="422" customFormat="1" ht="24.75" customHeight="1">
      <c r="A38" s="432" t="s">
        <v>54</v>
      </c>
      <c r="B38" s="444" t="s">
        <v>441</v>
      </c>
      <c r="C38" s="433">
        <f t="shared" si="12"/>
        <v>1129725</v>
      </c>
      <c r="D38" s="472">
        <v>899638</v>
      </c>
      <c r="E38" s="472">
        <v>230087</v>
      </c>
      <c r="F38" s="472">
        <v>0</v>
      </c>
      <c r="G38" s="433">
        <v>0</v>
      </c>
      <c r="H38" s="433">
        <f t="shared" si="13"/>
        <v>1129725</v>
      </c>
      <c r="I38" s="433">
        <f t="shared" si="14"/>
        <v>1000459</v>
      </c>
      <c r="J38" s="522">
        <v>470345</v>
      </c>
      <c r="K38" s="472">
        <v>2971</v>
      </c>
      <c r="L38" s="472">
        <v>9046</v>
      </c>
      <c r="M38" s="472">
        <v>518097</v>
      </c>
      <c r="N38" s="472">
        <v>0</v>
      </c>
      <c r="O38" s="472">
        <v>0</v>
      </c>
      <c r="P38" s="472">
        <v>0</v>
      </c>
      <c r="Q38" s="472">
        <v>0</v>
      </c>
      <c r="R38" s="472">
        <v>129266</v>
      </c>
      <c r="S38" s="445">
        <f t="shared" si="15"/>
        <v>647363</v>
      </c>
      <c r="T38" s="443">
        <f t="shared" si="5"/>
        <v>0.48214069741988425</v>
      </c>
    </row>
    <row r="39" spans="1:20" s="422" customFormat="1" ht="24.75" customHeight="1">
      <c r="A39" s="432" t="s">
        <v>55</v>
      </c>
      <c r="B39" s="444" t="s">
        <v>464</v>
      </c>
      <c r="C39" s="433">
        <f t="shared" si="12"/>
        <v>770421</v>
      </c>
      <c r="D39" s="472">
        <v>625502</v>
      </c>
      <c r="E39" s="472">
        <v>144919</v>
      </c>
      <c r="F39" s="472">
        <v>71350</v>
      </c>
      <c r="G39" s="433">
        <v>0</v>
      </c>
      <c r="H39" s="433">
        <f t="shared" si="13"/>
        <v>699071</v>
      </c>
      <c r="I39" s="433">
        <f t="shared" si="14"/>
        <v>155993</v>
      </c>
      <c r="J39" s="522">
        <v>58252</v>
      </c>
      <c r="K39" s="472">
        <v>7826</v>
      </c>
      <c r="L39" s="472">
        <v>2711</v>
      </c>
      <c r="M39" s="472">
        <v>87204</v>
      </c>
      <c r="N39" s="472">
        <v>0</v>
      </c>
      <c r="O39" s="472">
        <v>0</v>
      </c>
      <c r="P39" s="472">
        <v>0</v>
      </c>
      <c r="Q39" s="472">
        <v>0</v>
      </c>
      <c r="R39" s="472">
        <v>543078</v>
      </c>
      <c r="S39" s="445">
        <f t="shared" si="15"/>
        <v>630282</v>
      </c>
      <c r="T39" s="443">
        <f t="shared" si="5"/>
        <v>0.440974915541082</v>
      </c>
    </row>
    <row r="40" spans="1:20" s="422" customFormat="1" ht="24.75" customHeight="1">
      <c r="A40" s="432" t="s">
        <v>56</v>
      </c>
      <c r="B40" s="446" t="s">
        <v>442</v>
      </c>
      <c r="C40" s="433">
        <f t="shared" si="12"/>
        <v>1190954</v>
      </c>
      <c r="D40" s="472">
        <v>965762</v>
      </c>
      <c r="E40" s="472">
        <v>225192</v>
      </c>
      <c r="F40" s="472">
        <v>200</v>
      </c>
      <c r="G40" s="433">
        <v>0</v>
      </c>
      <c r="H40" s="433">
        <f t="shared" si="13"/>
        <v>1190754</v>
      </c>
      <c r="I40" s="433">
        <f t="shared" si="14"/>
        <v>935060</v>
      </c>
      <c r="J40" s="472">
        <v>87736</v>
      </c>
      <c r="K40" s="472">
        <v>17335</v>
      </c>
      <c r="L40" s="472">
        <v>0</v>
      </c>
      <c r="M40" s="472">
        <v>709989</v>
      </c>
      <c r="N40" s="472">
        <v>0</v>
      </c>
      <c r="O40" s="472">
        <v>0</v>
      </c>
      <c r="P40" s="472">
        <v>0</v>
      </c>
      <c r="Q40" s="472">
        <v>120000</v>
      </c>
      <c r="R40" s="472">
        <v>255694</v>
      </c>
      <c r="S40" s="445">
        <f t="shared" si="15"/>
        <v>1085683</v>
      </c>
      <c r="T40" s="443">
        <f t="shared" si="5"/>
        <v>0.1123681902765598</v>
      </c>
    </row>
    <row r="41" spans="1:20" s="422" customFormat="1" ht="35.25" customHeight="1">
      <c r="A41" s="468">
        <v>3</v>
      </c>
      <c r="B41" s="465" t="s">
        <v>461</v>
      </c>
      <c r="C41" s="466">
        <f>D41+E41</f>
        <v>20728513</v>
      </c>
      <c r="D41" s="466">
        <f>SUM(D42:D48)</f>
        <v>18672023</v>
      </c>
      <c r="E41" s="466">
        <f>SUM(E42:E48)</f>
        <v>2056490</v>
      </c>
      <c r="F41" s="466">
        <f>SUM(F42:F48)</f>
        <v>3200</v>
      </c>
      <c r="G41" s="466">
        <f>SUM(G42:G48)</f>
        <v>0</v>
      </c>
      <c r="H41" s="466">
        <f>I41+R41</f>
        <v>20725313</v>
      </c>
      <c r="I41" s="466">
        <f>SUM(J41:Q41)</f>
        <v>6481022</v>
      </c>
      <c r="J41" s="466">
        <f aca="true" t="shared" si="16" ref="J41:S41">SUM(J42:J48)</f>
        <v>611358</v>
      </c>
      <c r="K41" s="466">
        <f t="shared" si="16"/>
        <v>259915</v>
      </c>
      <c r="L41" s="466">
        <f t="shared" si="16"/>
        <v>0</v>
      </c>
      <c r="M41" s="466">
        <f t="shared" si="16"/>
        <v>3931263</v>
      </c>
      <c r="N41" s="466">
        <f t="shared" si="16"/>
        <v>1410932</v>
      </c>
      <c r="O41" s="466">
        <f t="shared" si="16"/>
        <v>0</v>
      </c>
      <c r="P41" s="466">
        <f t="shared" si="16"/>
        <v>0</v>
      </c>
      <c r="Q41" s="466">
        <f t="shared" si="16"/>
        <v>267554</v>
      </c>
      <c r="R41" s="466">
        <f t="shared" si="16"/>
        <v>14244291</v>
      </c>
      <c r="S41" s="466">
        <f t="shared" si="16"/>
        <v>19854040</v>
      </c>
      <c r="T41" s="467">
        <f t="shared" si="5"/>
        <v>0.13443450739713583</v>
      </c>
    </row>
    <row r="42" spans="1:20" s="422" customFormat="1" ht="24.75" customHeight="1">
      <c r="A42" s="432" t="s">
        <v>43</v>
      </c>
      <c r="B42" s="447" t="s">
        <v>465</v>
      </c>
      <c r="C42" s="433">
        <f aca="true" t="shared" si="17" ref="C42:C64">D42+E42</f>
        <v>267268</v>
      </c>
      <c r="D42" s="520">
        <v>255149</v>
      </c>
      <c r="E42" s="520">
        <v>12119</v>
      </c>
      <c r="F42" s="520">
        <v>0</v>
      </c>
      <c r="G42" s="520">
        <v>0</v>
      </c>
      <c r="H42" s="433">
        <f aca="true" t="shared" si="18" ref="H42:H64">I42+R42</f>
        <v>267268</v>
      </c>
      <c r="I42" s="433">
        <f aca="true" t="shared" si="19" ref="I42:I64">SUM(J42:Q42)</f>
        <v>12786</v>
      </c>
      <c r="J42" s="520">
        <v>12636</v>
      </c>
      <c r="K42" s="520">
        <v>0</v>
      </c>
      <c r="L42" s="520">
        <v>0</v>
      </c>
      <c r="M42" s="520">
        <v>0</v>
      </c>
      <c r="N42" s="520">
        <v>0</v>
      </c>
      <c r="O42" s="520">
        <v>0</v>
      </c>
      <c r="P42" s="520">
        <v>0</v>
      </c>
      <c r="Q42" s="520">
        <v>150</v>
      </c>
      <c r="R42" s="520">
        <v>254482</v>
      </c>
      <c r="S42" s="433">
        <f aca="true" t="shared" si="20" ref="S42:S48">C42-F42-G42-J42-K42-L42</f>
        <v>254632</v>
      </c>
      <c r="T42" s="443">
        <f t="shared" si="5"/>
        <v>0.988268418582825</v>
      </c>
    </row>
    <row r="43" spans="1:20" s="422" customFormat="1" ht="24.75" customHeight="1">
      <c r="A43" s="432" t="s">
        <v>44</v>
      </c>
      <c r="B43" s="447" t="s">
        <v>444</v>
      </c>
      <c r="C43" s="433">
        <f t="shared" si="17"/>
        <v>1414772</v>
      </c>
      <c r="D43" s="520">
        <v>1291730</v>
      </c>
      <c r="E43" s="520">
        <v>123042</v>
      </c>
      <c r="F43" s="520">
        <v>0</v>
      </c>
      <c r="G43" s="520">
        <v>0</v>
      </c>
      <c r="H43" s="433">
        <f t="shared" si="18"/>
        <v>1414772</v>
      </c>
      <c r="I43" s="433">
        <f t="shared" si="19"/>
        <v>469418</v>
      </c>
      <c r="J43" s="520">
        <v>210141</v>
      </c>
      <c r="K43" s="520">
        <v>0</v>
      </c>
      <c r="L43" s="520">
        <v>0</v>
      </c>
      <c r="M43" s="520">
        <v>259077</v>
      </c>
      <c r="N43" s="520">
        <v>0</v>
      </c>
      <c r="O43" s="520">
        <v>0</v>
      </c>
      <c r="P43" s="520">
        <v>0</v>
      </c>
      <c r="Q43" s="520">
        <v>200</v>
      </c>
      <c r="R43" s="520">
        <v>945354</v>
      </c>
      <c r="S43" s="433">
        <f t="shared" si="20"/>
        <v>1204631</v>
      </c>
      <c r="T43" s="443">
        <f t="shared" si="5"/>
        <v>0.4476628505937139</v>
      </c>
    </row>
    <row r="44" spans="1:20" s="422" customFormat="1" ht="24.75" customHeight="1">
      <c r="A44" s="432" t="s">
        <v>45</v>
      </c>
      <c r="B44" s="447" t="s">
        <v>445</v>
      </c>
      <c r="C44" s="433">
        <f t="shared" si="17"/>
        <v>7527578</v>
      </c>
      <c r="D44" s="520">
        <v>7407302</v>
      </c>
      <c r="E44" s="520">
        <v>120276</v>
      </c>
      <c r="F44" s="520">
        <v>200</v>
      </c>
      <c r="G44" s="520">
        <v>0</v>
      </c>
      <c r="H44" s="433">
        <f t="shared" si="18"/>
        <v>7527378</v>
      </c>
      <c r="I44" s="433">
        <f t="shared" si="19"/>
        <v>316246</v>
      </c>
      <c r="J44" s="520">
        <v>102014</v>
      </c>
      <c r="K44" s="520">
        <v>15300</v>
      </c>
      <c r="L44" s="520">
        <v>0</v>
      </c>
      <c r="M44" s="520">
        <v>187275</v>
      </c>
      <c r="N44" s="520">
        <v>0</v>
      </c>
      <c r="O44" s="520">
        <v>0</v>
      </c>
      <c r="P44" s="520">
        <v>0</v>
      </c>
      <c r="Q44" s="520">
        <v>11657</v>
      </c>
      <c r="R44" s="520">
        <v>7211132</v>
      </c>
      <c r="S44" s="433">
        <f t="shared" si="20"/>
        <v>7410064</v>
      </c>
      <c r="T44" s="443">
        <f t="shared" si="5"/>
        <v>0.37095805164334095</v>
      </c>
    </row>
    <row r="45" spans="1:20" s="422" customFormat="1" ht="24.75" customHeight="1">
      <c r="A45" s="432" t="s">
        <v>54</v>
      </c>
      <c r="B45" s="447" t="s">
        <v>446</v>
      </c>
      <c r="C45" s="433">
        <f t="shared" si="17"/>
        <v>3344373</v>
      </c>
      <c r="D45" s="520">
        <v>2815711</v>
      </c>
      <c r="E45" s="520">
        <v>528662</v>
      </c>
      <c r="F45" s="520">
        <v>0</v>
      </c>
      <c r="G45" s="520">
        <v>0</v>
      </c>
      <c r="H45" s="433">
        <f t="shared" si="18"/>
        <v>3344373</v>
      </c>
      <c r="I45" s="433">
        <f t="shared" si="19"/>
        <v>2620984</v>
      </c>
      <c r="J45" s="520">
        <v>72226</v>
      </c>
      <c r="K45" s="520">
        <v>173700</v>
      </c>
      <c r="L45" s="520">
        <v>0</v>
      </c>
      <c r="M45" s="520">
        <v>2366658</v>
      </c>
      <c r="N45" s="520">
        <v>0</v>
      </c>
      <c r="O45" s="520">
        <v>0</v>
      </c>
      <c r="P45" s="520">
        <v>0</v>
      </c>
      <c r="Q45" s="520">
        <v>8400</v>
      </c>
      <c r="R45" s="520">
        <v>723389</v>
      </c>
      <c r="S45" s="433">
        <f t="shared" si="20"/>
        <v>3098447</v>
      </c>
      <c r="T45" s="443">
        <f t="shared" si="5"/>
        <v>0.093829645659798</v>
      </c>
    </row>
    <row r="46" spans="1:20" s="422" customFormat="1" ht="24.75" customHeight="1">
      <c r="A46" s="432">
        <v>5</v>
      </c>
      <c r="B46" s="447" t="s">
        <v>427</v>
      </c>
      <c r="C46" s="433">
        <f t="shared" si="17"/>
        <v>1468032</v>
      </c>
      <c r="D46" s="520">
        <v>1368529</v>
      </c>
      <c r="E46" s="520">
        <v>99503</v>
      </c>
      <c r="F46" s="520">
        <v>0</v>
      </c>
      <c r="G46" s="520"/>
      <c r="H46" s="433">
        <f t="shared" si="18"/>
        <v>1468032</v>
      </c>
      <c r="I46" s="433">
        <f t="shared" si="19"/>
        <v>136426</v>
      </c>
      <c r="J46" s="520">
        <v>11222</v>
      </c>
      <c r="K46" s="520">
        <v>0</v>
      </c>
      <c r="L46" s="520">
        <v>0</v>
      </c>
      <c r="M46" s="520">
        <v>125004</v>
      </c>
      <c r="N46" s="520">
        <v>0</v>
      </c>
      <c r="O46" s="520">
        <v>0</v>
      </c>
      <c r="P46" s="520">
        <v>0</v>
      </c>
      <c r="Q46" s="520">
        <v>200</v>
      </c>
      <c r="R46" s="520">
        <v>1331606</v>
      </c>
      <c r="S46" s="433">
        <f t="shared" si="20"/>
        <v>1456810</v>
      </c>
      <c r="T46" s="443">
        <f t="shared" si="5"/>
        <v>0.08225704777681674</v>
      </c>
    </row>
    <row r="47" spans="1:20" s="422" customFormat="1" ht="24.75" customHeight="1">
      <c r="A47" s="432">
        <v>6</v>
      </c>
      <c r="B47" s="447" t="s">
        <v>474</v>
      </c>
      <c r="C47" s="433">
        <f t="shared" si="17"/>
        <v>3648871</v>
      </c>
      <c r="D47" s="520">
        <v>3254194</v>
      </c>
      <c r="E47" s="520">
        <v>394677</v>
      </c>
      <c r="F47" s="520">
        <v>0</v>
      </c>
      <c r="G47" s="520">
        <v>0</v>
      </c>
      <c r="H47" s="433">
        <f t="shared" si="18"/>
        <v>3648871</v>
      </c>
      <c r="I47" s="433">
        <f t="shared" si="19"/>
        <v>1442961</v>
      </c>
      <c r="J47" s="520">
        <v>99634</v>
      </c>
      <c r="K47" s="520">
        <v>3400</v>
      </c>
      <c r="L47" s="520">
        <v>0</v>
      </c>
      <c r="M47" s="520">
        <v>616448</v>
      </c>
      <c r="N47" s="520">
        <v>626932</v>
      </c>
      <c r="O47" s="520">
        <v>0</v>
      </c>
      <c r="P47" s="520">
        <v>0</v>
      </c>
      <c r="Q47" s="520">
        <v>96547</v>
      </c>
      <c r="R47" s="520">
        <v>2205910</v>
      </c>
      <c r="S47" s="433">
        <f t="shared" si="20"/>
        <v>3545837</v>
      </c>
      <c r="T47" s="443">
        <f t="shared" si="5"/>
        <v>0.07140456325569437</v>
      </c>
    </row>
    <row r="48" spans="1:20" s="422" customFormat="1" ht="24.75" customHeight="1">
      <c r="A48" s="432">
        <v>7</v>
      </c>
      <c r="B48" s="447" t="s">
        <v>435</v>
      </c>
      <c r="C48" s="433">
        <f t="shared" si="17"/>
        <v>3057619</v>
      </c>
      <c r="D48" s="520">
        <v>2279408</v>
      </c>
      <c r="E48" s="520">
        <v>778211</v>
      </c>
      <c r="F48" s="520">
        <v>3000</v>
      </c>
      <c r="G48" s="520">
        <v>0</v>
      </c>
      <c r="H48" s="433">
        <f t="shared" si="18"/>
        <v>3054619</v>
      </c>
      <c r="I48" s="433">
        <f t="shared" si="19"/>
        <v>1482201</v>
      </c>
      <c r="J48" s="520">
        <v>103485</v>
      </c>
      <c r="K48" s="520">
        <v>67515</v>
      </c>
      <c r="L48" s="520">
        <v>0</v>
      </c>
      <c r="M48" s="520">
        <v>376801</v>
      </c>
      <c r="N48" s="520">
        <v>784000</v>
      </c>
      <c r="O48" s="520">
        <v>0</v>
      </c>
      <c r="P48" s="520">
        <v>0</v>
      </c>
      <c r="Q48" s="520">
        <v>150400</v>
      </c>
      <c r="R48" s="520">
        <v>1572418</v>
      </c>
      <c r="S48" s="433">
        <f t="shared" si="20"/>
        <v>2883619</v>
      </c>
      <c r="T48" s="443">
        <f t="shared" si="5"/>
        <v>0.11536896817638094</v>
      </c>
    </row>
    <row r="49" spans="1:20" s="422" customFormat="1" ht="24.75" customHeight="1">
      <c r="A49" s="468">
        <v>4</v>
      </c>
      <c r="B49" s="465" t="s">
        <v>448</v>
      </c>
      <c r="C49" s="466">
        <f t="shared" si="17"/>
        <v>12967903</v>
      </c>
      <c r="D49" s="466">
        <f aca="true" t="shared" si="21" ref="D49:S49">SUM(D50:D53)</f>
        <v>10602855</v>
      </c>
      <c r="E49" s="466">
        <f t="shared" si="21"/>
        <v>2365048</v>
      </c>
      <c r="F49" s="466">
        <f t="shared" si="21"/>
        <v>7471138</v>
      </c>
      <c r="G49" s="466">
        <f t="shared" si="21"/>
        <v>0</v>
      </c>
      <c r="H49" s="466">
        <f>I49+R49</f>
        <v>5496765</v>
      </c>
      <c r="I49" s="466">
        <f t="shared" si="21"/>
        <v>1933062</v>
      </c>
      <c r="J49" s="466">
        <f t="shared" si="21"/>
        <v>551992</v>
      </c>
      <c r="K49" s="466">
        <f t="shared" si="21"/>
        <v>46610</v>
      </c>
      <c r="L49" s="466">
        <f aca="true" t="shared" si="22" ref="L49:Q49">L50+L51+L53</f>
        <v>0</v>
      </c>
      <c r="M49" s="466">
        <f t="shared" si="21"/>
        <v>1049260</v>
      </c>
      <c r="N49" s="466">
        <f t="shared" si="21"/>
        <v>285200</v>
      </c>
      <c r="O49" s="466">
        <f t="shared" si="22"/>
        <v>0</v>
      </c>
      <c r="P49" s="466">
        <f t="shared" si="22"/>
        <v>0</v>
      </c>
      <c r="Q49" s="466">
        <f t="shared" si="22"/>
        <v>0</v>
      </c>
      <c r="R49" s="466">
        <f t="shared" si="21"/>
        <v>3563703</v>
      </c>
      <c r="S49" s="466">
        <f t="shared" si="21"/>
        <v>4898163</v>
      </c>
      <c r="T49" s="467">
        <f>(K49+J49+L49)/I49</f>
        <v>0.30966518404479526</v>
      </c>
    </row>
    <row r="50" spans="1:20" s="422" customFormat="1" ht="24.75" customHeight="1">
      <c r="A50" s="432" t="s">
        <v>43</v>
      </c>
      <c r="B50" s="444" t="s">
        <v>456</v>
      </c>
      <c r="C50" s="433">
        <f t="shared" si="17"/>
        <v>818657</v>
      </c>
      <c r="D50" s="471">
        <v>770561</v>
      </c>
      <c r="E50" s="471">
        <v>48096</v>
      </c>
      <c r="F50" s="471">
        <v>250</v>
      </c>
      <c r="G50" s="523"/>
      <c r="H50" s="433">
        <f t="shared" si="18"/>
        <v>818407</v>
      </c>
      <c r="I50" s="433">
        <f t="shared" si="19"/>
        <v>95222</v>
      </c>
      <c r="J50" s="471">
        <v>37146</v>
      </c>
      <c r="K50" s="471">
        <v>15576</v>
      </c>
      <c r="L50" s="471"/>
      <c r="M50" s="471">
        <v>42500</v>
      </c>
      <c r="N50" s="471"/>
      <c r="O50" s="471"/>
      <c r="P50" s="471"/>
      <c r="Q50" s="524"/>
      <c r="R50" s="535">
        <v>723185</v>
      </c>
      <c r="S50" s="536">
        <f>C50-F50-G50-J50-K50-L50</f>
        <v>765685</v>
      </c>
      <c r="T50" s="443">
        <f t="shared" si="5"/>
        <v>0.5536745710024994</v>
      </c>
    </row>
    <row r="51" spans="1:20" s="422" customFormat="1" ht="24.75" customHeight="1">
      <c r="A51" s="432" t="s">
        <v>44</v>
      </c>
      <c r="B51" s="444" t="s">
        <v>450</v>
      </c>
      <c r="C51" s="433">
        <f t="shared" si="17"/>
        <v>2205396</v>
      </c>
      <c r="D51" s="471">
        <v>597717</v>
      </c>
      <c r="E51" s="471">
        <v>1607679</v>
      </c>
      <c r="F51" s="471"/>
      <c r="G51" s="523"/>
      <c r="H51" s="433">
        <f t="shared" si="18"/>
        <v>2205396</v>
      </c>
      <c r="I51" s="433">
        <f t="shared" si="19"/>
        <v>1073674</v>
      </c>
      <c r="J51" s="471">
        <v>338143</v>
      </c>
      <c r="K51" s="471">
        <v>31034</v>
      </c>
      <c r="L51" s="471"/>
      <c r="M51" s="471">
        <v>569297</v>
      </c>
      <c r="N51" s="471">
        <v>135200</v>
      </c>
      <c r="O51" s="471"/>
      <c r="P51" s="471"/>
      <c r="Q51" s="524"/>
      <c r="R51" s="535">
        <v>1131722</v>
      </c>
      <c r="S51" s="536">
        <f>C51-F51-G51-J51-K51-L51</f>
        <v>1836219</v>
      </c>
      <c r="T51" s="443">
        <f t="shared" si="5"/>
        <v>0.3438445934240747</v>
      </c>
    </row>
    <row r="52" spans="1:20" s="422" customFormat="1" ht="24.75" customHeight="1">
      <c r="A52" s="432">
        <v>3</v>
      </c>
      <c r="B52" s="444" t="s">
        <v>477</v>
      </c>
      <c r="C52" s="433">
        <f t="shared" si="17"/>
        <v>9676118</v>
      </c>
      <c r="D52" s="471">
        <v>9134000</v>
      </c>
      <c r="E52" s="471">
        <v>542118</v>
      </c>
      <c r="F52" s="471">
        <v>7455288</v>
      </c>
      <c r="G52" s="523"/>
      <c r="H52" s="433">
        <f t="shared" si="18"/>
        <v>2220830</v>
      </c>
      <c r="I52" s="433">
        <f t="shared" si="19"/>
        <v>633499</v>
      </c>
      <c r="J52" s="471">
        <v>76548</v>
      </c>
      <c r="K52" s="471">
        <v>0</v>
      </c>
      <c r="L52" s="471"/>
      <c r="M52" s="471">
        <v>406951</v>
      </c>
      <c r="N52" s="471">
        <v>150000</v>
      </c>
      <c r="O52" s="471"/>
      <c r="P52" s="471"/>
      <c r="Q52" s="524"/>
      <c r="R52" s="535">
        <v>1587331</v>
      </c>
      <c r="S52" s="536">
        <f>C52-F52-G52-J52-K52-L52</f>
        <v>2144282</v>
      </c>
      <c r="T52" s="443">
        <f t="shared" si="5"/>
        <v>0.12083365561745164</v>
      </c>
    </row>
    <row r="53" spans="1:20" s="422" customFormat="1" ht="24.75" customHeight="1">
      <c r="A53" s="432">
        <v>4</v>
      </c>
      <c r="B53" s="444" t="s">
        <v>479</v>
      </c>
      <c r="C53" s="433">
        <f t="shared" si="17"/>
        <v>267732</v>
      </c>
      <c r="D53" s="520">
        <v>100577</v>
      </c>
      <c r="E53" s="520">
        <v>167155</v>
      </c>
      <c r="F53" s="520">
        <v>15600</v>
      </c>
      <c r="G53" s="523"/>
      <c r="H53" s="433">
        <f t="shared" si="18"/>
        <v>252132</v>
      </c>
      <c r="I53" s="433">
        <f t="shared" si="19"/>
        <v>130667</v>
      </c>
      <c r="J53" s="520">
        <v>100155</v>
      </c>
      <c r="K53" s="520"/>
      <c r="L53" s="520"/>
      <c r="M53" s="520">
        <v>30512</v>
      </c>
      <c r="N53" s="520"/>
      <c r="O53" s="520"/>
      <c r="P53" s="520"/>
      <c r="Q53" s="520"/>
      <c r="R53" s="535">
        <v>121465</v>
      </c>
      <c r="S53" s="536">
        <f>C53-F53-G53-J53-K53-L53</f>
        <v>151977</v>
      </c>
      <c r="T53" s="443">
        <f t="shared" si="5"/>
        <v>0.7664903916061439</v>
      </c>
    </row>
    <row r="54" spans="1:20" s="422" customFormat="1" ht="24.75" customHeight="1">
      <c r="A54" s="468">
        <v>5</v>
      </c>
      <c r="B54" s="465" t="s">
        <v>451</v>
      </c>
      <c r="C54" s="466">
        <f t="shared" si="17"/>
        <v>5962981</v>
      </c>
      <c r="D54" s="466">
        <f>SUM(D55:D58)</f>
        <v>4446120</v>
      </c>
      <c r="E54" s="466">
        <f>SUM(E55:E58)</f>
        <v>1516861</v>
      </c>
      <c r="F54" s="466">
        <f>SUM(F55:F58)</f>
        <v>13900</v>
      </c>
      <c r="G54" s="466">
        <f>SUM(G55:G58)</f>
        <v>0</v>
      </c>
      <c r="H54" s="466">
        <f>I54+R54</f>
        <v>5949081</v>
      </c>
      <c r="I54" s="466">
        <f t="shared" si="19"/>
        <v>3048786</v>
      </c>
      <c r="J54" s="466">
        <f aca="true" t="shared" si="23" ref="J54:S54">SUM(J55:J58)</f>
        <v>971656</v>
      </c>
      <c r="K54" s="466">
        <f t="shared" si="23"/>
        <v>127377</v>
      </c>
      <c r="L54" s="466">
        <f t="shared" si="23"/>
        <v>0</v>
      </c>
      <c r="M54" s="466">
        <f t="shared" si="23"/>
        <v>1949753</v>
      </c>
      <c r="N54" s="466">
        <f t="shared" si="23"/>
        <v>0</v>
      </c>
      <c r="O54" s="466">
        <f t="shared" si="23"/>
        <v>0</v>
      </c>
      <c r="P54" s="466">
        <f t="shared" si="23"/>
        <v>0</v>
      </c>
      <c r="Q54" s="466">
        <f t="shared" si="23"/>
        <v>0</v>
      </c>
      <c r="R54" s="466">
        <f t="shared" si="23"/>
        <v>2900295</v>
      </c>
      <c r="S54" s="466">
        <f t="shared" si="23"/>
        <v>4850048</v>
      </c>
      <c r="T54" s="467">
        <f t="shared" si="5"/>
        <v>0.3604821722482326</v>
      </c>
    </row>
    <row r="55" spans="1:20" s="422" customFormat="1" ht="24.75" customHeight="1">
      <c r="A55" s="432" t="s">
        <v>43</v>
      </c>
      <c r="B55" s="448" t="s">
        <v>452</v>
      </c>
      <c r="C55" s="433">
        <f>D55+E55</f>
        <v>434667</v>
      </c>
      <c r="D55" s="517">
        <v>335255</v>
      </c>
      <c r="E55" s="517">
        <v>99412</v>
      </c>
      <c r="F55" s="517"/>
      <c r="G55" s="517"/>
      <c r="H55" s="433">
        <f t="shared" si="18"/>
        <v>434667</v>
      </c>
      <c r="I55" s="433">
        <f t="shared" si="19"/>
        <v>202662</v>
      </c>
      <c r="J55" s="517">
        <v>74782</v>
      </c>
      <c r="K55" s="517">
        <v>20500</v>
      </c>
      <c r="L55" s="517"/>
      <c r="M55" s="517">
        <v>107380</v>
      </c>
      <c r="N55" s="517"/>
      <c r="O55" s="525"/>
      <c r="P55" s="525"/>
      <c r="Q55" s="525"/>
      <c r="R55" s="526">
        <v>232005</v>
      </c>
      <c r="S55" s="433">
        <f>C55-F55-G55-J55-K55-L55</f>
        <v>339385</v>
      </c>
      <c r="T55" s="443">
        <f t="shared" si="5"/>
        <v>0.4701522732431339</v>
      </c>
    </row>
    <row r="56" spans="1:20" s="422" customFormat="1" ht="24.75" customHeight="1">
      <c r="A56" s="432" t="s">
        <v>44</v>
      </c>
      <c r="B56" s="448" t="s">
        <v>453</v>
      </c>
      <c r="C56" s="433">
        <f>D56+E56</f>
        <v>1109225</v>
      </c>
      <c r="D56" s="517">
        <v>888908</v>
      </c>
      <c r="E56" s="517">
        <v>220317</v>
      </c>
      <c r="F56" s="517">
        <v>12000</v>
      </c>
      <c r="G56" s="517"/>
      <c r="H56" s="433">
        <f t="shared" si="18"/>
        <v>1097225</v>
      </c>
      <c r="I56" s="433">
        <f t="shared" si="19"/>
        <v>569668</v>
      </c>
      <c r="J56" s="517">
        <v>109693</v>
      </c>
      <c r="K56" s="517">
        <v>17968</v>
      </c>
      <c r="L56" s="517"/>
      <c r="M56" s="517">
        <v>442007</v>
      </c>
      <c r="N56" s="517"/>
      <c r="O56" s="525"/>
      <c r="P56" s="525"/>
      <c r="Q56" s="525"/>
      <c r="R56" s="526">
        <v>527557</v>
      </c>
      <c r="S56" s="433">
        <f>C56-F56-G56-J56-K56-L56</f>
        <v>969564</v>
      </c>
      <c r="T56" s="443">
        <f t="shared" si="5"/>
        <v>0.22409719345302878</v>
      </c>
    </row>
    <row r="57" spans="1:20" s="422" customFormat="1" ht="24.75" customHeight="1">
      <c r="A57" s="432">
        <v>3</v>
      </c>
      <c r="B57" s="448" t="s">
        <v>447</v>
      </c>
      <c r="C57" s="433">
        <f>D57+E57</f>
        <v>2569833</v>
      </c>
      <c r="D57" s="517">
        <v>2101168</v>
      </c>
      <c r="E57" s="517">
        <v>468665</v>
      </c>
      <c r="F57" s="517"/>
      <c r="G57" s="517"/>
      <c r="H57" s="433">
        <f t="shared" si="18"/>
        <v>2569833</v>
      </c>
      <c r="I57" s="433">
        <f t="shared" si="19"/>
        <v>908294</v>
      </c>
      <c r="J57" s="517">
        <v>394894</v>
      </c>
      <c r="K57" s="517">
        <v>85186</v>
      </c>
      <c r="L57" s="517"/>
      <c r="M57" s="517">
        <v>428214</v>
      </c>
      <c r="N57" s="517"/>
      <c r="O57" s="525"/>
      <c r="P57" s="525"/>
      <c r="Q57" s="525"/>
      <c r="R57" s="526">
        <v>1661539</v>
      </c>
      <c r="S57" s="433">
        <f>C57-F57-G57-J57-K57-L57</f>
        <v>2089753</v>
      </c>
      <c r="T57" s="443">
        <f t="shared" si="5"/>
        <v>0.5285513280942074</v>
      </c>
    </row>
    <row r="58" spans="1:20" s="422" customFormat="1" ht="24.75" customHeight="1">
      <c r="A58" s="432">
        <v>4</v>
      </c>
      <c r="B58" s="448" t="s">
        <v>454</v>
      </c>
      <c r="C58" s="433">
        <f>D58+E58</f>
        <v>1849256</v>
      </c>
      <c r="D58" s="518">
        <v>1120789</v>
      </c>
      <c r="E58" s="518">
        <v>728467</v>
      </c>
      <c r="F58" s="518">
        <v>1900</v>
      </c>
      <c r="G58" s="517"/>
      <c r="H58" s="433">
        <f t="shared" si="18"/>
        <v>1847356</v>
      </c>
      <c r="I58" s="433">
        <f t="shared" si="19"/>
        <v>1368162</v>
      </c>
      <c r="J58" s="518">
        <v>392287</v>
      </c>
      <c r="K58" s="518">
        <v>3723</v>
      </c>
      <c r="L58" s="518"/>
      <c r="M58" s="518">
        <v>972152</v>
      </c>
      <c r="N58" s="518"/>
      <c r="O58" s="518"/>
      <c r="P58" s="518"/>
      <c r="Q58" s="518"/>
      <c r="R58" s="518">
        <v>479194</v>
      </c>
      <c r="S58" s="433">
        <f>C58-F58-G58-J58-K58-L58</f>
        <v>1451346</v>
      </c>
      <c r="T58" s="443">
        <f t="shared" si="5"/>
        <v>0.28944671756707174</v>
      </c>
    </row>
    <row r="59" spans="1:20" s="422" customFormat="1" ht="28.5" customHeight="1">
      <c r="A59" s="468">
        <v>6</v>
      </c>
      <c r="B59" s="465" t="s">
        <v>455</v>
      </c>
      <c r="C59" s="466">
        <f t="shared" si="17"/>
        <v>1718085</v>
      </c>
      <c r="D59" s="466">
        <f>SUM(D60:D61)</f>
        <v>1051654</v>
      </c>
      <c r="E59" s="466">
        <f>SUM(E60:E61)</f>
        <v>666431</v>
      </c>
      <c r="F59" s="466">
        <f>SUM(F60:F61)</f>
        <v>0</v>
      </c>
      <c r="G59" s="466">
        <f>SUM(G60:G61)</f>
        <v>0</v>
      </c>
      <c r="H59" s="466">
        <f t="shared" si="18"/>
        <v>1718085</v>
      </c>
      <c r="I59" s="466">
        <f t="shared" si="19"/>
        <v>830521</v>
      </c>
      <c r="J59" s="466">
        <f aca="true" t="shared" si="24" ref="J59:R59">SUM(J60:J61)</f>
        <v>119779</v>
      </c>
      <c r="K59" s="466">
        <f t="shared" si="24"/>
        <v>3409</v>
      </c>
      <c r="L59" s="466">
        <f t="shared" si="24"/>
        <v>0</v>
      </c>
      <c r="M59" s="466">
        <f t="shared" si="24"/>
        <v>707333</v>
      </c>
      <c r="N59" s="466">
        <f t="shared" si="24"/>
        <v>0</v>
      </c>
      <c r="O59" s="466">
        <f t="shared" si="24"/>
        <v>0</v>
      </c>
      <c r="P59" s="466">
        <f t="shared" si="24"/>
        <v>0</v>
      </c>
      <c r="Q59" s="466">
        <f t="shared" si="24"/>
        <v>0</v>
      </c>
      <c r="R59" s="466">
        <f t="shared" si="24"/>
        <v>887564</v>
      </c>
      <c r="S59" s="466">
        <f>C59-F59-G59-J59-K59-L59</f>
        <v>1594897</v>
      </c>
      <c r="T59" s="467">
        <f t="shared" si="5"/>
        <v>0.14832617116243899</v>
      </c>
    </row>
    <row r="60" spans="1:20" s="422" customFormat="1" ht="24.75" customHeight="1">
      <c r="A60" s="432" t="s">
        <v>43</v>
      </c>
      <c r="B60" s="449" t="s">
        <v>449</v>
      </c>
      <c r="C60" s="433">
        <f t="shared" si="17"/>
        <v>1152586</v>
      </c>
      <c r="D60" s="472">
        <v>666435</v>
      </c>
      <c r="E60" s="472">
        <v>486151</v>
      </c>
      <c r="F60" s="472"/>
      <c r="G60" s="473">
        <v>0</v>
      </c>
      <c r="H60" s="445">
        <f t="shared" si="18"/>
        <v>1152586</v>
      </c>
      <c r="I60" s="445">
        <f>SUM(J60:Q60)</f>
        <v>595457</v>
      </c>
      <c r="J60" s="472">
        <v>44374</v>
      </c>
      <c r="K60" s="472">
        <v>0</v>
      </c>
      <c r="L60" s="472">
        <v>0</v>
      </c>
      <c r="M60" s="472">
        <v>551083</v>
      </c>
      <c r="N60" s="472">
        <v>0</v>
      </c>
      <c r="O60" s="519">
        <v>0</v>
      </c>
      <c r="P60" s="519">
        <v>0</v>
      </c>
      <c r="Q60" s="519">
        <v>0</v>
      </c>
      <c r="R60" s="527">
        <v>557129</v>
      </c>
      <c r="S60" s="527">
        <v>461210</v>
      </c>
      <c r="T60" s="443">
        <f t="shared" si="5"/>
        <v>0.074520914188598</v>
      </c>
    </row>
    <row r="61" spans="1:20" s="422" customFormat="1" ht="24.75" customHeight="1">
      <c r="A61" s="432" t="s">
        <v>44</v>
      </c>
      <c r="B61" s="444" t="s">
        <v>457</v>
      </c>
      <c r="C61" s="433">
        <f t="shared" si="17"/>
        <v>565499</v>
      </c>
      <c r="D61" s="528">
        <v>385219</v>
      </c>
      <c r="E61" s="472">
        <v>180280</v>
      </c>
      <c r="F61" s="528"/>
      <c r="G61" s="529">
        <v>0</v>
      </c>
      <c r="H61" s="445">
        <f t="shared" si="18"/>
        <v>565499</v>
      </c>
      <c r="I61" s="445">
        <f t="shared" si="19"/>
        <v>235064</v>
      </c>
      <c r="J61" s="528">
        <v>75405</v>
      </c>
      <c r="K61" s="528">
        <v>3409</v>
      </c>
      <c r="L61" s="528">
        <v>0</v>
      </c>
      <c r="M61" s="472">
        <v>156250</v>
      </c>
      <c r="N61" s="528">
        <v>0</v>
      </c>
      <c r="O61" s="530">
        <v>0</v>
      </c>
      <c r="P61" s="530">
        <v>0</v>
      </c>
      <c r="Q61" s="530">
        <v>0</v>
      </c>
      <c r="R61" s="527">
        <v>330435</v>
      </c>
      <c r="S61" s="527">
        <v>381119</v>
      </c>
      <c r="T61" s="443">
        <f t="shared" si="5"/>
        <v>0.3352874110880441</v>
      </c>
    </row>
    <row r="62" spans="1:20" s="422" customFormat="1" ht="24.75" customHeight="1">
      <c r="A62" s="468">
        <v>7</v>
      </c>
      <c r="B62" s="465" t="s">
        <v>458</v>
      </c>
      <c r="C62" s="466">
        <f t="shared" si="17"/>
        <v>2428549</v>
      </c>
      <c r="D62" s="466">
        <f>SUM(D63:D64)</f>
        <v>1844360</v>
      </c>
      <c r="E62" s="466">
        <f>SUM(E63:E64)</f>
        <v>584189</v>
      </c>
      <c r="F62" s="531">
        <f>F63+F64</f>
        <v>0</v>
      </c>
      <c r="G62" s="466">
        <f aca="true" t="shared" si="25" ref="G62:S62">SUM(G63:G64)</f>
        <v>0</v>
      </c>
      <c r="H62" s="466">
        <f t="shared" si="25"/>
        <v>2428549</v>
      </c>
      <c r="I62" s="466">
        <f t="shared" si="25"/>
        <v>672521</v>
      </c>
      <c r="J62" s="466">
        <f t="shared" si="25"/>
        <v>216201</v>
      </c>
      <c r="K62" s="466">
        <f t="shared" si="25"/>
        <v>1000</v>
      </c>
      <c r="L62" s="466">
        <f t="shared" si="25"/>
        <v>0</v>
      </c>
      <c r="M62" s="466">
        <f t="shared" si="25"/>
        <v>455320</v>
      </c>
      <c r="N62" s="466">
        <f t="shared" si="25"/>
        <v>0</v>
      </c>
      <c r="O62" s="466">
        <f t="shared" si="25"/>
        <v>0</v>
      </c>
      <c r="P62" s="466">
        <f t="shared" si="25"/>
        <v>0</v>
      </c>
      <c r="Q62" s="466">
        <f t="shared" si="25"/>
        <v>0</v>
      </c>
      <c r="R62" s="466">
        <f t="shared" si="25"/>
        <v>1756028</v>
      </c>
      <c r="S62" s="466">
        <f t="shared" si="25"/>
        <v>2211348</v>
      </c>
      <c r="T62" s="467">
        <f t="shared" si="5"/>
        <v>0.32296537951974735</v>
      </c>
    </row>
    <row r="63" spans="1:20" s="422" customFormat="1" ht="24.75" customHeight="1">
      <c r="A63" s="432">
        <v>1</v>
      </c>
      <c r="B63" s="450" t="s">
        <v>459</v>
      </c>
      <c r="C63" s="433">
        <f t="shared" si="17"/>
        <v>203800</v>
      </c>
      <c r="D63" s="522">
        <v>116700</v>
      </c>
      <c r="E63" s="445">
        <v>87100</v>
      </c>
      <c r="F63" s="532"/>
      <c r="G63" s="533">
        <v>0</v>
      </c>
      <c r="H63" s="433">
        <f t="shared" si="18"/>
        <v>203800</v>
      </c>
      <c r="I63" s="433">
        <f t="shared" si="19"/>
        <v>82100</v>
      </c>
      <c r="J63" s="445">
        <v>5800</v>
      </c>
      <c r="K63" s="445">
        <v>1000</v>
      </c>
      <c r="L63" s="534"/>
      <c r="M63" s="534">
        <v>75300</v>
      </c>
      <c r="N63" s="532"/>
      <c r="O63" s="445"/>
      <c r="P63" s="445"/>
      <c r="Q63" s="445"/>
      <c r="R63" s="445">
        <v>121700</v>
      </c>
      <c r="S63" s="433">
        <f>C63-F63-G63-J63-K63-L63</f>
        <v>197000</v>
      </c>
      <c r="T63" s="443">
        <f t="shared" si="5"/>
        <v>0.0828258221680877</v>
      </c>
    </row>
    <row r="64" spans="1:20" s="422" customFormat="1" ht="24.75" customHeight="1" thickBot="1">
      <c r="A64" s="432">
        <v>2</v>
      </c>
      <c r="B64" s="450" t="s">
        <v>460</v>
      </c>
      <c r="C64" s="433">
        <f t="shared" si="17"/>
        <v>2224749</v>
      </c>
      <c r="D64" s="522">
        <v>1727660</v>
      </c>
      <c r="E64" s="445">
        <v>497089</v>
      </c>
      <c r="F64" s="532"/>
      <c r="G64" s="533">
        <v>0</v>
      </c>
      <c r="H64" s="433">
        <f t="shared" si="18"/>
        <v>2224749</v>
      </c>
      <c r="I64" s="433">
        <f t="shared" si="19"/>
        <v>590421</v>
      </c>
      <c r="J64" s="445">
        <v>210401</v>
      </c>
      <c r="K64" s="445"/>
      <c r="L64" s="534"/>
      <c r="M64" s="534">
        <v>380020</v>
      </c>
      <c r="N64" s="532"/>
      <c r="O64" s="445"/>
      <c r="P64" s="445"/>
      <c r="Q64" s="445"/>
      <c r="R64" s="445">
        <v>1634328</v>
      </c>
      <c r="S64" s="433">
        <f>C64-F64-G64-J64-K64-L64</f>
        <v>2014348</v>
      </c>
      <c r="T64" s="443">
        <f t="shared" si="5"/>
        <v>0.35635758213207186</v>
      </c>
    </row>
    <row r="65" spans="1:21" s="384" customFormat="1" ht="24.75" customHeight="1" hidden="1" thickBot="1">
      <c r="A65" s="854"/>
      <c r="B65" s="854"/>
      <c r="C65" s="854"/>
      <c r="D65" s="854"/>
      <c r="E65" s="854"/>
      <c r="F65" s="854"/>
      <c r="G65" s="854"/>
      <c r="H65" s="854"/>
      <c r="I65" s="854"/>
      <c r="J65" s="854"/>
      <c r="K65" s="854"/>
      <c r="L65" s="854"/>
      <c r="M65" s="854"/>
      <c r="N65" s="854"/>
      <c r="O65" s="854"/>
      <c r="P65" s="854"/>
      <c r="Q65" s="854"/>
      <c r="R65" s="854"/>
      <c r="S65" s="854"/>
      <c r="T65" s="854"/>
      <c r="U65" s="854"/>
    </row>
    <row r="66" spans="1:20" s="383" customFormat="1" ht="29.25" customHeight="1" thickTop="1">
      <c r="A66" s="858"/>
      <c r="B66" s="858"/>
      <c r="C66" s="858"/>
      <c r="D66" s="858"/>
      <c r="E66" s="858"/>
      <c r="F66" s="434"/>
      <c r="G66" s="435"/>
      <c r="H66" s="435"/>
      <c r="I66" s="435"/>
      <c r="J66" s="435"/>
      <c r="K66" s="435"/>
      <c r="L66" s="435"/>
      <c r="M66" s="435"/>
      <c r="N66" s="435"/>
      <c r="O66" s="879" t="str">
        <f>'Thong tin'!B8</f>
        <v>Tuyên Quang, ngày  05 tháng 02  năm 2018</v>
      </c>
      <c r="P66" s="879"/>
      <c r="Q66" s="879"/>
      <c r="R66" s="879"/>
      <c r="S66" s="879"/>
      <c r="T66" s="879"/>
    </row>
    <row r="67" spans="1:20" s="399" customFormat="1" ht="19.5" customHeight="1">
      <c r="A67" s="436"/>
      <c r="B67" s="873" t="s">
        <v>4</v>
      </c>
      <c r="C67" s="873"/>
      <c r="D67" s="873"/>
      <c r="E67" s="873"/>
      <c r="F67" s="437"/>
      <c r="G67" s="437"/>
      <c r="H67" s="437"/>
      <c r="I67" s="437"/>
      <c r="J67" s="437"/>
      <c r="K67" s="437"/>
      <c r="L67" s="437"/>
      <c r="M67" s="437"/>
      <c r="N67" s="437"/>
      <c r="O67" s="876" t="str">
        <f>'Thong tin'!B7</f>
        <v>CỤC TRƯỞNG</v>
      </c>
      <c r="P67" s="876"/>
      <c r="Q67" s="876"/>
      <c r="R67" s="876"/>
      <c r="S67" s="876"/>
      <c r="T67" s="876"/>
    </row>
    <row r="68" spans="1:20" ht="18.75">
      <c r="A68" s="405"/>
      <c r="B68" s="847"/>
      <c r="C68" s="847"/>
      <c r="D68" s="847"/>
      <c r="E68" s="406"/>
      <c r="F68" s="406"/>
      <c r="G68" s="406"/>
      <c r="H68" s="406"/>
      <c r="I68" s="406"/>
      <c r="J68" s="406"/>
      <c r="K68" s="406"/>
      <c r="L68" s="406"/>
      <c r="M68" s="406"/>
      <c r="N68" s="406"/>
      <c r="O68" s="846"/>
      <c r="P68" s="846"/>
      <c r="Q68" s="846"/>
      <c r="R68" s="846"/>
      <c r="S68" s="846"/>
      <c r="T68" s="846"/>
    </row>
    <row r="69" spans="1:20" ht="18.75">
      <c r="A69" s="405"/>
      <c r="B69" s="405"/>
      <c r="C69" s="405"/>
      <c r="D69" s="406"/>
      <c r="E69" s="406"/>
      <c r="F69" s="406"/>
      <c r="G69" s="406"/>
      <c r="H69" s="406"/>
      <c r="I69" s="406"/>
      <c r="J69" s="406"/>
      <c r="K69" s="406"/>
      <c r="L69" s="406"/>
      <c r="M69" s="406"/>
      <c r="N69" s="406"/>
      <c r="O69" s="406"/>
      <c r="P69" s="406"/>
      <c r="Q69" s="406"/>
      <c r="R69" s="406"/>
      <c r="S69" s="405"/>
      <c r="T69" s="405"/>
    </row>
    <row r="70" spans="1:20" ht="15.75">
      <c r="A70" s="404"/>
      <c r="B70" s="864"/>
      <c r="C70" s="864"/>
      <c r="D70" s="864"/>
      <c r="E70" s="413"/>
      <c r="F70" s="413"/>
      <c r="G70" s="413"/>
      <c r="H70" s="413"/>
      <c r="I70" s="413"/>
      <c r="J70" s="413"/>
      <c r="K70" s="413"/>
      <c r="L70" s="413"/>
      <c r="M70" s="413"/>
      <c r="N70" s="413"/>
      <c r="O70" s="413"/>
      <c r="P70" s="413"/>
      <c r="Q70" s="864"/>
      <c r="R70" s="864"/>
      <c r="S70" s="864"/>
      <c r="T70" s="404"/>
    </row>
    <row r="71" spans="1:20" ht="15.75" customHeight="1">
      <c r="A71" s="414"/>
      <c r="B71" s="410"/>
      <c r="C71" s="410"/>
      <c r="D71" s="415"/>
      <c r="E71" s="415"/>
      <c r="F71" s="415"/>
      <c r="G71" s="415"/>
      <c r="H71" s="415"/>
      <c r="I71" s="415"/>
      <c r="J71" s="415"/>
      <c r="K71" s="415"/>
      <c r="L71" s="415"/>
      <c r="M71" s="415"/>
      <c r="N71" s="415"/>
      <c r="O71" s="415"/>
      <c r="P71" s="415"/>
      <c r="Q71" s="415"/>
      <c r="R71" s="415"/>
      <c r="S71" s="410"/>
      <c r="T71" s="410"/>
    </row>
    <row r="72" spans="1:20" ht="15.75" customHeight="1">
      <c r="A72" s="404"/>
      <c r="B72" s="863"/>
      <c r="C72" s="863"/>
      <c r="D72" s="863"/>
      <c r="E72" s="863"/>
      <c r="F72" s="863"/>
      <c r="G72" s="863"/>
      <c r="H72" s="863"/>
      <c r="I72" s="863"/>
      <c r="J72" s="863"/>
      <c r="K72" s="863"/>
      <c r="L72" s="863"/>
      <c r="M72" s="863"/>
      <c r="N72" s="863"/>
      <c r="O72" s="863"/>
      <c r="P72" s="863"/>
      <c r="Q72" s="413"/>
      <c r="R72" s="413"/>
      <c r="S72" s="404"/>
      <c r="T72" s="404"/>
    </row>
    <row r="73" spans="1:20" ht="15.75">
      <c r="A73" s="416"/>
      <c r="B73" s="416"/>
      <c r="C73" s="416"/>
      <c r="D73" s="416"/>
      <c r="E73" s="416"/>
      <c r="F73" s="416"/>
      <c r="G73" s="416"/>
      <c r="H73" s="416"/>
      <c r="I73" s="416"/>
      <c r="J73" s="416"/>
      <c r="K73" s="416"/>
      <c r="L73" s="416"/>
      <c r="M73" s="416"/>
      <c r="N73" s="416"/>
      <c r="O73" s="416"/>
      <c r="P73" s="416"/>
      <c r="Q73" s="416"/>
      <c r="R73" s="404"/>
      <c r="S73" s="404"/>
      <c r="T73" s="404"/>
    </row>
    <row r="74" spans="1:20" ht="18.75">
      <c r="A74" s="404"/>
      <c r="B74" s="862" t="s">
        <v>470</v>
      </c>
      <c r="C74" s="862"/>
      <c r="D74" s="862"/>
      <c r="E74" s="862"/>
      <c r="F74" s="410"/>
      <c r="G74" s="410"/>
      <c r="H74" s="410"/>
      <c r="I74" s="410"/>
      <c r="J74" s="410"/>
      <c r="K74" s="410"/>
      <c r="L74" s="410"/>
      <c r="M74" s="410"/>
      <c r="N74" s="410"/>
      <c r="O74" s="862" t="str">
        <f>'Thong tin'!B6</f>
        <v>Nguyễn Tuyên </v>
      </c>
      <c r="P74" s="862"/>
      <c r="Q74" s="862"/>
      <c r="R74" s="862"/>
      <c r="S74" s="862"/>
      <c r="T74" s="862"/>
    </row>
    <row r="75" spans="2:20" ht="18.75">
      <c r="B75" s="860"/>
      <c r="C75" s="860"/>
      <c r="D75" s="860"/>
      <c r="E75" s="860"/>
      <c r="F75" s="384"/>
      <c r="G75" s="384"/>
      <c r="H75" s="384"/>
      <c r="I75" s="384"/>
      <c r="J75" s="384"/>
      <c r="K75" s="384"/>
      <c r="L75" s="384"/>
      <c r="M75" s="384"/>
      <c r="N75" s="384"/>
      <c r="O75" s="384"/>
      <c r="P75" s="860"/>
      <c r="Q75" s="860"/>
      <c r="R75" s="860"/>
      <c r="S75" s="860"/>
      <c r="T75" s="861"/>
    </row>
  </sheetData>
  <sheetProtection/>
  <mergeCells count="40">
    <mergeCell ref="A2:D2"/>
    <mergeCell ref="Q2:T2"/>
    <mergeCell ref="B67:E67"/>
    <mergeCell ref="A10:B10"/>
    <mergeCell ref="H7:H9"/>
    <mergeCell ref="O67:T67"/>
    <mergeCell ref="T6:T9"/>
    <mergeCell ref="O66:T66"/>
    <mergeCell ref="S6:S9"/>
    <mergeCell ref="C7:C9"/>
    <mergeCell ref="E1:P1"/>
    <mergeCell ref="E2:P2"/>
    <mergeCell ref="E3:P3"/>
    <mergeCell ref="F6:F9"/>
    <mergeCell ref="G6:G9"/>
    <mergeCell ref="H6:R6"/>
    <mergeCell ref="C6:E6"/>
    <mergeCell ref="I7:Q7"/>
    <mergeCell ref="I8:I9"/>
    <mergeCell ref="R7:R9"/>
    <mergeCell ref="A3:D3"/>
    <mergeCell ref="A66:E66"/>
    <mergeCell ref="Q4:T4"/>
    <mergeCell ref="B75:E75"/>
    <mergeCell ref="P75:T75"/>
    <mergeCell ref="B74:E74"/>
    <mergeCell ref="B72:P72"/>
    <mergeCell ref="O74:T74"/>
    <mergeCell ref="Q70:S70"/>
    <mergeCell ref="B70:D70"/>
    <mergeCell ref="O68:T68"/>
    <mergeCell ref="B68:D68"/>
    <mergeCell ref="A6:B9"/>
    <mergeCell ref="Q5:T5"/>
    <mergeCell ref="D7:E7"/>
    <mergeCell ref="D8:D9"/>
    <mergeCell ref="E8:E9"/>
    <mergeCell ref="J8:Q8"/>
    <mergeCell ref="A65:U65"/>
    <mergeCell ref="B24:C24"/>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14.xml><?xml version="1.0" encoding="utf-8"?>
<worksheet xmlns="http://schemas.openxmlformats.org/spreadsheetml/2006/main" xmlns:r="http://schemas.openxmlformats.org/officeDocument/2006/relationships">
  <sheetPr>
    <tabColor indexed="19"/>
  </sheetPr>
  <dimension ref="A1:V77"/>
  <sheetViews>
    <sheetView showZeros="0" zoomScaleSheetLayoutView="85" zoomScalePageLayoutView="0" workbookViewId="0" topLeftCell="A7">
      <pane ySplit="4" topLeftCell="A59" activePane="bottomLeft" state="frozen"/>
      <selection pane="topLeft" activeCell="A7" sqref="A7"/>
      <selection pane="bottomLeft" activeCell="S55" sqref="S55"/>
    </sheetView>
  </sheetViews>
  <sheetFormatPr defaultColWidth="9.00390625" defaultRowHeight="15.75"/>
  <cols>
    <col min="1" max="1" width="3.50390625" style="23" customWidth="1"/>
    <col min="2" max="2" width="25.25390625" style="23" customWidth="1"/>
    <col min="3" max="3" width="9.625" style="23" customWidth="1"/>
    <col min="4" max="5" width="7.375" style="23" customWidth="1"/>
    <col min="6" max="6" width="6.50390625" style="23" customWidth="1"/>
    <col min="7" max="7" width="6.75390625" style="23" customWidth="1"/>
    <col min="8" max="8" width="8.875" style="23" customWidth="1"/>
    <col min="9" max="9" width="7.875" style="23" customWidth="1"/>
    <col min="10" max="10" width="8.75390625" style="23" customWidth="1"/>
    <col min="11" max="11" width="6.25390625" style="23" customWidth="1"/>
    <col min="12" max="12" width="5.75390625" style="23" customWidth="1"/>
    <col min="13" max="14" width="5.875" style="23" customWidth="1"/>
    <col min="15" max="15" width="6.125" style="23" customWidth="1"/>
    <col min="16" max="16" width="5.25390625" style="23" customWidth="1"/>
    <col min="17" max="17" width="7.50390625" style="23" customWidth="1"/>
    <col min="18" max="18" width="8.75390625" style="23" customWidth="1"/>
    <col min="19" max="19" width="7.25390625" style="23" customWidth="1"/>
    <col min="20" max="16384" width="9.00390625" style="23" customWidth="1"/>
  </cols>
  <sheetData>
    <row r="1" spans="1:19" ht="20.25" customHeight="1">
      <c r="A1" s="387" t="s">
        <v>27</v>
      </c>
      <c r="B1" s="387"/>
      <c r="C1" s="387"/>
      <c r="E1" s="888" t="s">
        <v>62</v>
      </c>
      <c r="F1" s="888"/>
      <c r="G1" s="888"/>
      <c r="H1" s="888"/>
      <c r="I1" s="888"/>
      <c r="J1" s="888"/>
      <c r="K1" s="888"/>
      <c r="L1" s="888"/>
      <c r="M1" s="888"/>
      <c r="N1" s="888"/>
      <c r="O1" s="888"/>
      <c r="P1" s="378" t="s">
        <v>414</v>
      </c>
      <c r="Q1" s="378"/>
      <c r="R1" s="378"/>
      <c r="S1" s="378"/>
    </row>
    <row r="2" spans="1:19" ht="17.25" customHeight="1">
      <c r="A2" s="880" t="s">
        <v>226</v>
      </c>
      <c r="B2" s="880"/>
      <c r="C2" s="880"/>
      <c r="D2" s="880"/>
      <c r="E2" s="889" t="s">
        <v>34</v>
      </c>
      <c r="F2" s="889"/>
      <c r="G2" s="889"/>
      <c r="H2" s="889"/>
      <c r="I2" s="889"/>
      <c r="J2" s="889"/>
      <c r="K2" s="889"/>
      <c r="L2" s="889"/>
      <c r="M2" s="889"/>
      <c r="N2" s="889"/>
      <c r="O2" s="889"/>
      <c r="P2" s="881" t="str">
        <f>'Thong tin'!B4</f>
        <v>Cục THADS tỉnh Tuyên Quang</v>
      </c>
      <c r="Q2" s="881"/>
      <c r="R2" s="881"/>
      <c r="S2" s="881"/>
    </row>
    <row r="3" spans="1:19" ht="19.5" customHeight="1">
      <c r="A3" s="880" t="s">
        <v>227</v>
      </c>
      <c r="B3" s="880"/>
      <c r="C3" s="880"/>
      <c r="D3" s="880"/>
      <c r="E3" s="890" t="str">
        <f>'Thong tin'!B3</f>
        <v>04 tháng / năm 2018</v>
      </c>
      <c r="F3" s="890"/>
      <c r="G3" s="890"/>
      <c r="H3" s="890"/>
      <c r="I3" s="890"/>
      <c r="J3" s="890"/>
      <c r="K3" s="890"/>
      <c r="L3" s="890"/>
      <c r="M3" s="890"/>
      <c r="N3" s="890"/>
      <c r="O3" s="890"/>
      <c r="P3" s="378" t="s">
        <v>415</v>
      </c>
      <c r="Q3" s="387"/>
      <c r="R3" s="378"/>
      <c r="S3" s="378"/>
    </row>
    <row r="4" spans="1:19" ht="14.25" customHeight="1">
      <c r="A4" s="381" t="s">
        <v>105</v>
      </c>
      <c r="B4" s="387"/>
      <c r="C4" s="387"/>
      <c r="D4" s="387"/>
      <c r="E4" s="387"/>
      <c r="F4" s="387"/>
      <c r="G4" s="387"/>
      <c r="H4" s="387"/>
      <c r="I4" s="387"/>
      <c r="J4" s="387"/>
      <c r="K4" s="387"/>
      <c r="L4" s="387"/>
      <c r="M4" s="387"/>
      <c r="N4" s="390"/>
      <c r="O4" s="390"/>
      <c r="P4" s="895" t="s">
        <v>289</v>
      </c>
      <c r="Q4" s="895"/>
      <c r="R4" s="895"/>
      <c r="S4" s="895"/>
    </row>
    <row r="5" spans="2:19" ht="21.75" customHeight="1">
      <c r="B5" s="385"/>
      <c r="C5" s="385"/>
      <c r="Q5" s="391" t="s">
        <v>225</v>
      </c>
      <c r="R5" s="392"/>
      <c r="S5" s="392"/>
    </row>
    <row r="6" spans="1:19" ht="18.75" customHeight="1">
      <c r="A6" s="885" t="s">
        <v>53</v>
      </c>
      <c r="B6" s="885"/>
      <c r="C6" s="887" t="s">
        <v>106</v>
      </c>
      <c r="D6" s="887"/>
      <c r="E6" s="887"/>
      <c r="F6" s="891" t="s">
        <v>97</v>
      </c>
      <c r="G6" s="886" t="s">
        <v>107</v>
      </c>
      <c r="H6" s="894" t="s">
        <v>98</v>
      </c>
      <c r="I6" s="894"/>
      <c r="J6" s="894"/>
      <c r="K6" s="894"/>
      <c r="L6" s="894"/>
      <c r="M6" s="894"/>
      <c r="N6" s="894"/>
      <c r="O6" s="894"/>
      <c r="P6" s="894"/>
      <c r="Q6" s="894"/>
      <c r="R6" s="887" t="s">
        <v>231</v>
      </c>
      <c r="S6" s="887" t="s">
        <v>417</v>
      </c>
    </row>
    <row r="7" spans="1:19" s="378" customFormat="1" ht="18.75" customHeight="1">
      <c r="A7" s="885"/>
      <c r="B7" s="885"/>
      <c r="C7" s="887" t="s">
        <v>42</v>
      </c>
      <c r="D7" s="900" t="s">
        <v>7</v>
      </c>
      <c r="E7" s="900"/>
      <c r="F7" s="892"/>
      <c r="G7" s="886"/>
      <c r="H7" s="886" t="s">
        <v>98</v>
      </c>
      <c r="I7" s="887" t="s">
        <v>99</v>
      </c>
      <c r="J7" s="887"/>
      <c r="K7" s="887"/>
      <c r="L7" s="887"/>
      <c r="M7" s="887"/>
      <c r="N7" s="887"/>
      <c r="O7" s="887"/>
      <c r="P7" s="887"/>
      <c r="Q7" s="886" t="s">
        <v>103</v>
      </c>
      <c r="R7" s="887"/>
      <c r="S7" s="887"/>
    </row>
    <row r="8" spans="1:19" ht="18.75" customHeight="1">
      <c r="A8" s="885"/>
      <c r="B8" s="885"/>
      <c r="C8" s="887"/>
      <c r="D8" s="900" t="s">
        <v>109</v>
      </c>
      <c r="E8" s="900" t="s">
        <v>110</v>
      </c>
      <c r="F8" s="892"/>
      <c r="G8" s="886"/>
      <c r="H8" s="886"/>
      <c r="I8" s="886" t="s">
        <v>416</v>
      </c>
      <c r="J8" s="900" t="s">
        <v>7</v>
      </c>
      <c r="K8" s="900"/>
      <c r="L8" s="900"/>
      <c r="M8" s="900"/>
      <c r="N8" s="900"/>
      <c r="O8" s="900"/>
      <c r="P8" s="900"/>
      <c r="Q8" s="886"/>
      <c r="R8" s="887"/>
      <c r="S8" s="887"/>
    </row>
    <row r="9" spans="1:19" ht="134.25" customHeight="1">
      <c r="A9" s="885"/>
      <c r="B9" s="885"/>
      <c r="C9" s="887"/>
      <c r="D9" s="900"/>
      <c r="E9" s="900"/>
      <c r="F9" s="893"/>
      <c r="G9" s="886"/>
      <c r="H9" s="886"/>
      <c r="I9" s="886"/>
      <c r="J9" s="393" t="s">
        <v>111</v>
      </c>
      <c r="K9" s="393" t="s">
        <v>112</v>
      </c>
      <c r="L9" s="394" t="s">
        <v>100</v>
      </c>
      <c r="M9" s="394" t="s">
        <v>113</v>
      </c>
      <c r="N9" s="394" t="s">
        <v>101</v>
      </c>
      <c r="O9" s="394" t="s">
        <v>232</v>
      </c>
      <c r="P9" s="394" t="s">
        <v>102</v>
      </c>
      <c r="Q9" s="886"/>
      <c r="R9" s="887"/>
      <c r="S9" s="887"/>
    </row>
    <row r="10" spans="1:19" ht="22.5" customHeight="1">
      <c r="A10" s="901" t="s">
        <v>6</v>
      </c>
      <c r="B10" s="902"/>
      <c r="C10" s="395">
        <v>1</v>
      </c>
      <c r="D10" s="395">
        <v>2</v>
      </c>
      <c r="E10" s="395">
        <v>3</v>
      </c>
      <c r="F10" s="395">
        <v>4</v>
      </c>
      <c r="G10" s="395">
        <v>5</v>
      </c>
      <c r="H10" s="395">
        <v>6</v>
      </c>
      <c r="I10" s="395">
        <v>7</v>
      </c>
      <c r="J10" s="395">
        <v>8</v>
      </c>
      <c r="K10" s="395">
        <v>9</v>
      </c>
      <c r="L10" s="395">
        <v>10</v>
      </c>
      <c r="M10" s="395">
        <v>11</v>
      </c>
      <c r="N10" s="395">
        <v>12</v>
      </c>
      <c r="O10" s="395">
        <v>13</v>
      </c>
      <c r="P10" s="395">
        <v>14</v>
      </c>
      <c r="Q10" s="395">
        <v>15</v>
      </c>
      <c r="R10" s="395">
        <v>16</v>
      </c>
      <c r="S10" s="396">
        <v>17</v>
      </c>
    </row>
    <row r="11" spans="1:20" ht="25.5" customHeight="1">
      <c r="A11" s="896" t="s">
        <v>30</v>
      </c>
      <c r="B11" s="897"/>
      <c r="C11" s="474">
        <f aca="true" t="shared" si="0" ref="C11:R11">C12+C26+C35+C42+C50+C55+C60+C63</f>
        <v>3405</v>
      </c>
      <c r="D11" s="474">
        <f t="shared" si="0"/>
        <v>1580</v>
      </c>
      <c r="E11" s="474">
        <f t="shared" si="0"/>
        <v>1825</v>
      </c>
      <c r="F11" s="474">
        <f t="shared" si="0"/>
        <v>15</v>
      </c>
      <c r="G11" s="474">
        <f t="shared" si="0"/>
        <v>0</v>
      </c>
      <c r="H11" s="474">
        <f t="shared" si="0"/>
        <v>3390</v>
      </c>
      <c r="I11" s="474">
        <f t="shared" si="0"/>
        <v>2127</v>
      </c>
      <c r="J11" s="474">
        <f t="shared" si="0"/>
        <v>1569</v>
      </c>
      <c r="K11" s="474">
        <f t="shared" si="0"/>
        <v>18</v>
      </c>
      <c r="L11" s="474">
        <f t="shared" si="0"/>
        <v>480</v>
      </c>
      <c r="M11" s="474">
        <f t="shared" si="0"/>
        <v>36</v>
      </c>
      <c r="N11" s="474">
        <f t="shared" si="0"/>
        <v>0</v>
      </c>
      <c r="O11" s="474">
        <f t="shared" si="0"/>
        <v>0</v>
      </c>
      <c r="P11" s="474">
        <f t="shared" si="0"/>
        <v>24</v>
      </c>
      <c r="Q11" s="474">
        <f t="shared" si="0"/>
        <v>1263</v>
      </c>
      <c r="R11" s="474">
        <f t="shared" si="0"/>
        <v>1783</v>
      </c>
      <c r="S11" s="475">
        <f>SUM(J11:K11)/SUM(I11)*100%</f>
        <v>0.7461212976022567</v>
      </c>
      <c r="T11" s="419"/>
    </row>
    <row r="12" spans="1:19" ht="15">
      <c r="A12" s="397" t="s">
        <v>0</v>
      </c>
      <c r="B12" s="462" t="s">
        <v>76</v>
      </c>
      <c r="C12" s="476">
        <f>D12+E12</f>
        <v>218</v>
      </c>
      <c r="D12" s="476">
        <f aca="true" t="shared" si="1" ref="D12:Q12">SUM(D13:D24)</f>
        <v>167</v>
      </c>
      <c r="E12" s="476">
        <f t="shared" si="1"/>
        <v>51</v>
      </c>
      <c r="F12" s="476">
        <f t="shared" si="1"/>
        <v>0</v>
      </c>
      <c r="G12" s="476">
        <f t="shared" si="1"/>
        <v>0</v>
      </c>
      <c r="H12" s="476">
        <f t="shared" si="1"/>
        <v>218</v>
      </c>
      <c r="I12" s="476">
        <f>SUM(I13:I24)</f>
        <v>53</v>
      </c>
      <c r="J12" s="476">
        <f t="shared" si="1"/>
        <v>33</v>
      </c>
      <c r="K12" s="476">
        <f t="shared" si="1"/>
        <v>0</v>
      </c>
      <c r="L12" s="476">
        <f t="shared" si="1"/>
        <v>20</v>
      </c>
      <c r="M12" s="476">
        <f t="shared" si="1"/>
        <v>0</v>
      </c>
      <c r="N12" s="476">
        <f t="shared" si="1"/>
        <v>0</v>
      </c>
      <c r="O12" s="476">
        <f t="shared" si="1"/>
        <v>0</v>
      </c>
      <c r="P12" s="476">
        <f t="shared" si="1"/>
        <v>0</v>
      </c>
      <c r="Q12" s="476">
        <f t="shared" si="1"/>
        <v>165</v>
      </c>
      <c r="R12" s="476">
        <f>R13+R16+R17+R18+R19+R20+R21+R22+R23+R24</f>
        <v>165</v>
      </c>
      <c r="S12" s="477">
        <f aca="true" t="shared" si="2" ref="S12:S62">SUM(J12:K12)/SUM(I12)*100%</f>
        <v>0.6226415094339622</v>
      </c>
    </row>
    <row r="13" spans="1:19" ht="18.75" customHeight="1">
      <c r="A13" s="420" t="s">
        <v>43</v>
      </c>
      <c r="B13" s="23" t="s">
        <v>428</v>
      </c>
      <c r="C13" s="479">
        <f>D13+E13</f>
        <v>0</v>
      </c>
      <c r="D13" s="480"/>
      <c r="E13" s="481"/>
      <c r="F13" s="453"/>
      <c r="G13" s="453"/>
      <c r="H13" s="479">
        <f>I13+Q13</f>
        <v>0</v>
      </c>
      <c r="I13" s="479">
        <f>SUM(J13:P13)</f>
        <v>0</v>
      </c>
      <c r="J13" s="481"/>
      <c r="K13" s="481"/>
      <c r="L13" s="481"/>
      <c r="M13" s="482"/>
      <c r="N13" s="483"/>
      <c r="O13" s="483"/>
      <c r="P13" s="483"/>
      <c r="Q13" s="484"/>
      <c r="R13" s="479">
        <f>(C13-F13-J13-K13)+G13</f>
        <v>0</v>
      </c>
      <c r="S13" s="485" t="e">
        <f>SUM(J13:K13)/SUM(I13)*100%</f>
        <v>#DIV/0!</v>
      </c>
    </row>
    <row r="14" spans="1:19" ht="18.75" customHeight="1">
      <c r="A14" s="420" t="s">
        <v>44</v>
      </c>
      <c r="B14" s="478" t="s">
        <v>482</v>
      </c>
      <c r="C14" s="479">
        <f>D14+E14</f>
        <v>0</v>
      </c>
      <c r="D14" s="480"/>
      <c r="E14" s="481"/>
      <c r="F14" s="453"/>
      <c r="G14" s="453"/>
      <c r="H14" s="479">
        <f>I14+Q14</f>
        <v>0</v>
      </c>
      <c r="I14" s="479">
        <f>SUM(J14:P14)</f>
        <v>0</v>
      </c>
      <c r="J14" s="481"/>
      <c r="K14" s="481"/>
      <c r="L14" s="481"/>
      <c r="M14" s="482"/>
      <c r="N14" s="483"/>
      <c r="O14" s="483"/>
      <c r="P14" s="483"/>
      <c r="Q14" s="484"/>
      <c r="R14" s="479">
        <f>(C14-F14-J14-K14)+G14</f>
        <v>0</v>
      </c>
      <c r="S14" s="485" t="e">
        <f>SUM(J14:K14)/SUM(I14)*100%</f>
        <v>#DIV/0!</v>
      </c>
    </row>
    <row r="15" spans="1:19" ht="18.75" customHeight="1">
      <c r="A15" s="420" t="s">
        <v>45</v>
      </c>
      <c r="B15" s="478" t="s">
        <v>423</v>
      </c>
      <c r="C15" s="479">
        <f>D15+E15</f>
        <v>26</v>
      </c>
      <c r="D15" s="480">
        <v>19</v>
      </c>
      <c r="E15" s="481">
        <v>7</v>
      </c>
      <c r="F15" s="453"/>
      <c r="G15" s="453">
        <v>0</v>
      </c>
      <c r="H15" s="479">
        <f>I15+Q15</f>
        <v>26</v>
      </c>
      <c r="I15" s="479">
        <f>SUM(J15:P15)</f>
        <v>7</v>
      </c>
      <c r="J15" s="481">
        <v>6</v>
      </c>
      <c r="K15" s="481">
        <v>0</v>
      </c>
      <c r="L15" s="481">
        <v>1</v>
      </c>
      <c r="M15" s="482"/>
      <c r="N15" s="483"/>
      <c r="O15" s="483"/>
      <c r="P15" s="483"/>
      <c r="Q15" s="484">
        <v>19</v>
      </c>
      <c r="R15" s="479">
        <f>(C15-F15-J15-K15)+G15</f>
        <v>20</v>
      </c>
      <c r="S15" s="485">
        <f>SUM(J15:K15)/SUM(I15)*100%</f>
        <v>0.8571428571428571</v>
      </c>
    </row>
    <row r="16" spans="1:19" ht="18.75" customHeight="1">
      <c r="A16" s="420" t="s">
        <v>54</v>
      </c>
      <c r="B16" s="478" t="s">
        <v>424</v>
      </c>
      <c r="C16" s="479">
        <f aca="true" t="shared" si="3" ref="C16:C24">D16+E16</f>
        <v>31</v>
      </c>
      <c r="D16" s="480">
        <v>14</v>
      </c>
      <c r="E16" s="481">
        <v>17</v>
      </c>
      <c r="F16" s="453"/>
      <c r="G16" s="453">
        <v>0</v>
      </c>
      <c r="H16" s="479">
        <f aca="true" t="shared" si="4" ref="H16:H24">I16+Q16</f>
        <v>31</v>
      </c>
      <c r="I16" s="479">
        <f aca="true" t="shared" si="5" ref="I16:I24">SUM(J16:P16)</f>
        <v>18</v>
      </c>
      <c r="J16" s="481">
        <v>7</v>
      </c>
      <c r="K16" s="481">
        <v>0</v>
      </c>
      <c r="L16" s="481">
        <v>11</v>
      </c>
      <c r="M16" s="482"/>
      <c r="N16" s="483"/>
      <c r="O16" s="483"/>
      <c r="P16" s="483"/>
      <c r="Q16" s="484">
        <v>13</v>
      </c>
      <c r="R16" s="479">
        <f aca="true" t="shared" si="6" ref="R16:R51">(C16-F16-J16-K16)+G16</f>
        <v>24</v>
      </c>
      <c r="S16" s="485">
        <f t="shared" si="2"/>
        <v>0.3888888888888889</v>
      </c>
    </row>
    <row r="17" spans="1:19" ht="18.75" customHeight="1">
      <c r="A17" s="420" t="s">
        <v>55</v>
      </c>
      <c r="B17" s="478" t="s">
        <v>475</v>
      </c>
      <c r="C17" s="479">
        <f t="shared" si="3"/>
        <v>119</v>
      </c>
      <c r="D17" s="480">
        <v>104</v>
      </c>
      <c r="E17" s="486">
        <v>15</v>
      </c>
      <c r="F17" s="453"/>
      <c r="G17" s="453"/>
      <c r="H17" s="479">
        <f t="shared" si="4"/>
        <v>119</v>
      </c>
      <c r="I17" s="479">
        <f t="shared" si="5"/>
        <v>16</v>
      </c>
      <c r="J17" s="486">
        <v>14</v>
      </c>
      <c r="K17" s="486"/>
      <c r="L17" s="486">
        <v>2</v>
      </c>
      <c r="M17" s="453"/>
      <c r="N17" s="487"/>
      <c r="O17" s="487"/>
      <c r="P17" s="487"/>
      <c r="Q17" s="488">
        <v>103</v>
      </c>
      <c r="R17" s="479">
        <f>C17-F17-J17-K17</f>
        <v>105</v>
      </c>
      <c r="S17" s="485">
        <f t="shared" si="2"/>
        <v>0.875</v>
      </c>
    </row>
    <row r="18" spans="1:19" ht="18.75" customHeight="1">
      <c r="A18" s="420" t="s">
        <v>56</v>
      </c>
      <c r="B18" s="489" t="s">
        <v>425</v>
      </c>
      <c r="C18" s="479">
        <f t="shared" si="3"/>
        <v>0</v>
      </c>
      <c r="D18" s="480">
        <v>0</v>
      </c>
      <c r="E18" s="481"/>
      <c r="F18" s="453"/>
      <c r="G18" s="453">
        <v>0</v>
      </c>
      <c r="H18" s="479">
        <f t="shared" si="4"/>
        <v>0</v>
      </c>
      <c r="I18" s="479">
        <f t="shared" si="5"/>
        <v>0</v>
      </c>
      <c r="J18" s="481"/>
      <c r="K18" s="481"/>
      <c r="L18" s="481">
        <v>0</v>
      </c>
      <c r="M18" s="482"/>
      <c r="N18" s="483"/>
      <c r="O18" s="483"/>
      <c r="P18" s="483"/>
      <c r="Q18" s="484">
        <v>0</v>
      </c>
      <c r="R18" s="479">
        <f t="shared" si="6"/>
        <v>0</v>
      </c>
      <c r="S18" s="485" t="e">
        <f t="shared" si="2"/>
        <v>#DIV/0!</v>
      </c>
    </row>
    <row r="19" spans="1:19" ht="18.75" customHeight="1">
      <c r="A19" s="420" t="s">
        <v>57</v>
      </c>
      <c r="B19" s="489" t="s">
        <v>426</v>
      </c>
      <c r="C19" s="479">
        <f t="shared" si="3"/>
        <v>3</v>
      </c>
      <c r="D19" s="480">
        <v>3</v>
      </c>
      <c r="E19" s="481">
        <v>0</v>
      </c>
      <c r="F19" s="453"/>
      <c r="G19" s="453"/>
      <c r="H19" s="479">
        <f t="shared" si="4"/>
        <v>3</v>
      </c>
      <c r="I19" s="479">
        <f t="shared" si="5"/>
        <v>0</v>
      </c>
      <c r="J19" s="481">
        <v>0</v>
      </c>
      <c r="K19" s="481"/>
      <c r="L19" s="481">
        <v>0</v>
      </c>
      <c r="M19" s="482"/>
      <c r="N19" s="483"/>
      <c r="O19" s="483"/>
      <c r="P19" s="483"/>
      <c r="Q19" s="484">
        <v>3</v>
      </c>
      <c r="R19" s="479">
        <f t="shared" si="6"/>
        <v>3</v>
      </c>
      <c r="S19" s="485" t="e">
        <f t="shared" si="2"/>
        <v>#DIV/0!</v>
      </c>
    </row>
    <row r="20" spans="1:19" ht="18.75" customHeight="1">
      <c r="A20" s="420" t="s">
        <v>58</v>
      </c>
      <c r="B20" s="490" t="s">
        <v>483</v>
      </c>
      <c r="C20" s="479">
        <f t="shared" si="3"/>
        <v>29</v>
      </c>
      <c r="D20" s="480">
        <v>17</v>
      </c>
      <c r="E20" s="481">
        <v>12</v>
      </c>
      <c r="F20" s="453"/>
      <c r="G20" s="453">
        <v>0</v>
      </c>
      <c r="H20" s="479">
        <f t="shared" si="4"/>
        <v>29</v>
      </c>
      <c r="I20" s="479">
        <f t="shared" si="5"/>
        <v>11</v>
      </c>
      <c r="J20" s="481">
        <v>6</v>
      </c>
      <c r="K20" s="481"/>
      <c r="L20" s="481">
        <v>5</v>
      </c>
      <c r="M20" s="482"/>
      <c r="N20" s="483"/>
      <c r="O20" s="483"/>
      <c r="P20" s="483"/>
      <c r="Q20" s="484">
        <v>18</v>
      </c>
      <c r="R20" s="479">
        <f t="shared" si="6"/>
        <v>23</v>
      </c>
      <c r="S20" s="485">
        <f t="shared" si="2"/>
        <v>0.5454545454545454</v>
      </c>
    </row>
    <row r="21" spans="1:19" ht="18.75" customHeight="1">
      <c r="A21" s="420" t="s">
        <v>59</v>
      </c>
      <c r="B21" s="489" t="s">
        <v>476</v>
      </c>
      <c r="C21" s="479">
        <f t="shared" si="3"/>
        <v>4</v>
      </c>
      <c r="D21" s="480">
        <v>4</v>
      </c>
      <c r="E21" s="481">
        <v>0</v>
      </c>
      <c r="F21" s="453"/>
      <c r="G21" s="453">
        <v>0</v>
      </c>
      <c r="H21" s="479">
        <f t="shared" si="4"/>
        <v>4</v>
      </c>
      <c r="I21" s="479">
        <f t="shared" si="5"/>
        <v>0</v>
      </c>
      <c r="J21" s="481">
        <v>0</v>
      </c>
      <c r="K21" s="481">
        <v>0</v>
      </c>
      <c r="L21" s="481">
        <v>0</v>
      </c>
      <c r="M21" s="482">
        <v>0</v>
      </c>
      <c r="N21" s="483">
        <v>0</v>
      </c>
      <c r="O21" s="483">
        <v>0</v>
      </c>
      <c r="P21" s="483">
        <v>0</v>
      </c>
      <c r="Q21" s="484">
        <v>4</v>
      </c>
      <c r="R21" s="479">
        <f>(C21-F21-J21-K21)+G21</f>
        <v>4</v>
      </c>
      <c r="S21" s="485" t="e">
        <f t="shared" si="2"/>
        <v>#DIV/0!</v>
      </c>
    </row>
    <row r="22" spans="1:19" ht="18.75" customHeight="1">
      <c r="A22" s="420" t="s">
        <v>79</v>
      </c>
      <c r="B22" s="489" t="s">
        <v>429</v>
      </c>
      <c r="C22" s="479">
        <f t="shared" si="3"/>
        <v>5</v>
      </c>
      <c r="D22" s="480">
        <v>5</v>
      </c>
      <c r="E22" s="481">
        <v>0</v>
      </c>
      <c r="F22" s="453"/>
      <c r="G22" s="453"/>
      <c r="H22" s="479">
        <f t="shared" si="4"/>
        <v>5</v>
      </c>
      <c r="I22" s="479">
        <f t="shared" si="5"/>
        <v>1</v>
      </c>
      <c r="J22" s="481">
        <v>0</v>
      </c>
      <c r="K22" s="481"/>
      <c r="L22" s="481">
        <v>1</v>
      </c>
      <c r="M22" s="482"/>
      <c r="N22" s="483"/>
      <c r="O22" s="483"/>
      <c r="P22" s="483"/>
      <c r="Q22" s="484">
        <v>4</v>
      </c>
      <c r="R22" s="479">
        <f>(C22-F22-J22-K22)+G22</f>
        <v>5</v>
      </c>
      <c r="S22" s="485">
        <f t="shared" si="2"/>
        <v>0</v>
      </c>
    </row>
    <row r="23" spans="1:19" ht="17.25" customHeight="1">
      <c r="A23" s="420" t="s">
        <v>80</v>
      </c>
      <c r="B23" s="489" t="s">
        <v>430</v>
      </c>
      <c r="C23" s="479">
        <f t="shared" si="3"/>
        <v>1</v>
      </c>
      <c r="D23" s="480">
        <v>1</v>
      </c>
      <c r="E23" s="481">
        <v>0</v>
      </c>
      <c r="F23" s="453"/>
      <c r="G23" s="453">
        <v>0</v>
      </c>
      <c r="H23" s="479">
        <f t="shared" si="4"/>
        <v>1</v>
      </c>
      <c r="I23" s="479">
        <f t="shared" si="5"/>
        <v>0</v>
      </c>
      <c r="J23" s="481">
        <v>0</v>
      </c>
      <c r="K23" s="481">
        <v>0</v>
      </c>
      <c r="L23" s="481">
        <v>0</v>
      </c>
      <c r="M23" s="482">
        <v>0</v>
      </c>
      <c r="N23" s="483">
        <v>0</v>
      </c>
      <c r="O23" s="483">
        <v>0</v>
      </c>
      <c r="P23" s="483">
        <v>0</v>
      </c>
      <c r="Q23" s="484">
        <v>1</v>
      </c>
      <c r="R23" s="479">
        <f>(C23-F23-J23-K23)+G23</f>
        <v>1</v>
      </c>
      <c r="S23" s="485" t="e">
        <f t="shared" si="2"/>
        <v>#DIV/0!</v>
      </c>
    </row>
    <row r="24" spans="1:19" ht="18.75" customHeight="1" hidden="1">
      <c r="A24" s="420"/>
      <c r="B24" s="491"/>
      <c r="C24" s="479">
        <f t="shared" si="3"/>
        <v>0</v>
      </c>
      <c r="D24" s="480"/>
      <c r="E24" s="481"/>
      <c r="F24" s="453"/>
      <c r="G24" s="453">
        <v>0</v>
      </c>
      <c r="H24" s="479">
        <f t="shared" si="4"/>
        <v>0</v>
      </c>
      <c r="I24" s="479">
        <f t="shared" si="5"/>
        <v>0</v>
      </c>
      <c r="J24" s="481"/>
      <c r="K24" s="481"/>
      <c r="L24" s="481"/>
      <c r="M24" s="482"/>
      <c r="N24" s="483"/>
      <c r="O24" s="483"/>
      <c r="P24" s="483"/>
      <c r="Q24" s="484"/>
      <c r="R24" s="479">
        <f>(C24-F24-J24-K24)+G24</f>
        <v>0</v>
      </c>
      <c r="S24" s="485" t="e">
        <f t="shared" si="2"/>
        <v>#DIV/0!</v>
      </c>
    </row>
    <row r="25" spans="1:19" ht="18.75" customHeight="1">
      <c r="A25" s="397" t="s">
        <v>1</v>
      </c>
      <c r="B25" s="398" t="s">
        <v>17</v>
      </c>
      <c r="C25" s="451"/>
      <c r="D25" s="451"/>
      <c r="E25" s="451"/>
      <c r="F25" s="451"/>
      <c r="G25" s="451"/>
      <c r="H25" s="451"/>
      <c r="I25" s="451"/>
      <c r="J25" s="451"/>
      <c r="K25" s="451"/>
      <c r="L25" s="451"/>
      <c r="M25" s="451"/>
      <c r="N25" s="451"/>
      <c r="O25" s="451"/>
      <c r="P25" s="451"/>
      <c r="Q25" s="451"/>
      <c r="R25" s="479"/>
      <c r="S25" s="485"/>
    </row>
    <row r="26" spans="1:19" ht="27.75" customHeight="1">
      <c r="A26" s="397" t="s">
        <v>43</v>
      </c>
      <c r="B26" s="461" t="s">
        <v>431</v>
      </c>
      <c r="C26" s="476">
        <f>D26+E26</f>
        <v>762</v>
      </c>
      <c r="D26" s="476">
        <f>SUM(D27:D34)</f>
        <v>353</v>
      </c>
      <c r="E26" s="476">
        <f>SUM(E27:E34)</f>
        <v>409</v>
      </c>
      <c r="F26" s="476">
        <f>SUM(F27:F34)</f>
        <v>6</v>
      </c>
      <c r="G26" s="476">
        <f>SUM(G27:G34)</f>
        <v>0</v>
      </c>
      <c r="H26" s="476">
        <f>I26+Q26</f>
        <v>756</v>
      </c>
      <c r="I26" s="476">
        <f>SUM(J26:P26)</f>
        <v>494</v>
      </c>
      <c r="J26" s="476">
        <f aca="true" t="shared" si="7" ref="J26:R26">SUM(J27:J34)</f>
        <v>339</v>
      </c>
      <c r="K26" s="476">
        <f t="shared" si="7"/>
        <v>3</v>
      </c>
      <c r="L26" s="476">
        <f t="shared" si="7"/>
        <v>126</v>
      </c>
      <c r="M26" s="476">
        <f t="shared" si="7"/>
        <v>26</v>
      </c>
      <c r="N26" s="476">
        <f t="shared" si="7"/>
        <v>0</v>
      </c>
      <c r="O26" s="476">
        <f t="shared" si="7"/>
        <v>0</v>
      </c>
      <c r="P26" s="476">
        <f t="shared" si="7"/>
        <v>0</v>
      </c>
      <c r="Q26" s="476">
        <f t="shared" si="7"/>
        <v>262</v>
      </c>
      <c r="R26" s="476">
        <f t="shared" si="7"/>
        <v>414</v>
      </c>
      <c r="S26" s="477">
        <f t="shared" si="2"/>
        <v>0.6923076923076923</v>
      </c>
    </row>
    <row r="27" spans="1:19" ht="18.75" customHeight="1">
      <c r="A27" s="420" t="s">
        <v>43</v>
      </c>
      <c r="B27" s="492" t="s">
        <v>432</v>
      </c>
      <c r="C27" s="479">
        <f>D27+E27</f>
        <v>0</v>
      </c>
      <c r="D27" s="418">
        <v>0</v>
      </c>
      <c r="E27" s="418">
        <v>0</v>
      </c>
      <c r="F27" s="418">
        <v>0</v>
      </c>
      <c r="G27" s="418">
        <v>0</v>
      </c>
      <c r="H27" s="479">
        <f>I27+Q27</f>
        <v>0</v>
      </c>
      <c r="I27" s="479">
        <f aca="true" t="shared" si="8" ref="I27:I65">SUM(J27:P27)</f>
        <v>0</v>
      </c>
      <c r="J27" s="418">
        <v>0</v>
      </c>
      <c r="K27" s="418">
        <v>0</v>
      </c>
      <c r="L27" s="418">
        <v>0</v>
      </c>
      <c r="M27" s="418">
        <v>0</v>
      </c>
      <c r="N27" s="418">
        <v>0</v>
      </c>
      <c r="O27" s="418">
        <v>0</v>
      </c>
      <c r="P27" s="418">
        <v>0</v>
      </c>
      <c r="Q27" s="418">
        <v>0</v>
      </c>
      <c r="R27" s="479">
        <f t="shared" si="6"/>
        <v>0</v>
      </c>
      <c r="S27" s="485" t="e">
        <f t="shared" si="2"/>
        <v>#DIV/0!</v>
      </c>
    </row>
    <row r="28" spans="1:19" ht="18.75" customHeight="1">
      <c r="A28" s="420" t="s">
        <v>44</v>
      </c>
      <c r="B28" s="452" t="s">
        <v>433</v>
      </c>
      <c r="C28" s="479">
        <f aca="true" t="shared" si="9" ref="C28:C51">D28+E28</f>
        <v>74</v>
      </c>
      <c r="D28" s="418">
        <v>37</v>
      </c>
      <c r="E28" s="418">
        <v>37</v>
      </c>
      <c r="F28" s="418">
        <v>0</v>
      </c>
      <c r="G28" s="418"/>
      <c r="H28" s="479">
        <f aca="true" t="shared" si="10" ref="H28:H65">I28+Q28</f>
        <v>74</v>
      </c>
      <c r="I28" s="479">
        <f t="shared" si="8"/>
        <v>48</v>
      </c>
      <c r="J28" s="418">
        <v>32</v>
      </c>
      <c r="K28" s="418">
        <v>1</v>
      </c>
      <c r="L28" s="418">
        <v>13</v>
      </c>
      <c r="M28" s="418">
        <v>2</v>
      </c>
      <c r="N28" s="418">
        <v>0</v>
      </c>
      <c r="O28" s="418"/>
      <c r="P28" s="418">
        <v>0</v>
      </c>
      <c r="Q28" s="418">
        <v>26</v>
      </c>
      <c r="R28" s="479">
        <f t="shared" si="6"/>
        <v>41</v>
      </c>
      <c r="S28" s="485">
        <f t="shared" si="2"/>
        <v>0.6875</v>
      </c>
    </row>
    <row r="29" spans="1:19" ht="18.75" customHeight="1">
      <c r="A29" s="420" t="s">
        <v>45</v>
      </c>
      <c r="B29" s="492" t="s">
        <v>434</v>
      </c>
      <c r="C29" s="479">
        <f t="shared" si="9"/>
        <v>71</v>
      </c>
      <c r="D29" s="418">
        <v>33</v>
      </c>
      <c r="E29" s="418">
        <v>38</v>
      </c>
      <c r="F29" s="418">
        <v>0</v>
      </c>
      <c r="G29" s="418"/>
      <c r="H29" s="479">
        <f t="shared" si="10"/>
        <v>71</v>
      </c>
      <c r="I29" s="479">
        <f t="shared" si="8"/>
        <v>46</v>
      </c>
      <c r="J29" s="418">
        <v>35</v>
      </c>
      <c r="K29" s="418">
        <v>1</v>
      </c>
      <c r="L29" s="418">
        <v>8</v>
      </c>
      <c r="M29" s="418">
        <v>2</v>
      </c>
      <c r="N29" s="418"/>
      <c r="O29" s="418"/>
      <c r="P29" s="418">
        <v>0</v>
      </c>
      <c r="Q29" s="418">
        <v>25</v>
      </c>
      <c r="R29" s="479">
        <f>(C29-F29-J29-K29)+G29</f>
        <v>35</v>
      </c>
      <c r="S29" s="485">
        <f t="shared" si="2"/>
        <v>0.782608695652174</v>
      </c>
    </row>
    <row r="30" spans="1:19" ht="18.75" customHeight="1">
      <c r="A30" s="420" t="s">
        <v>54</v>
      </c>
      <c r="B30" s="452" t="s">
        <v>473</v>
      </c>
      <c r="C30" s="479">
        <f t="shared" si="9"/>
        <v>175</v>
      </c>
      <c r="D30" s="418">
        <v>92</v>
      </c>
      <c r="E30" s="418">
        <v>83</v>
      </c>
      <c r="F30" s="418">
        <v>2</v>
      </c>
      <c r="G30" s="418"/>
      <c r="H30" s="479">
        <f t="shared" si="10"/>
        <v>173</v>
      </c>
      <c r="I30" s="479">
        <f t="shared" si="8"/>
        <v>110</v>
      </c>
      <c r="J30" s="418">
        <v>71</v>
      </c>
      <c r="K30" s="418">
        <v>0</v>
      </c>
      <c r="L30" s="418">
        <v>29</v>
      </c>
      <c r="M30" s="418">
        <v>10</v>
      </c>
      <c r="N30" s="418"/>
      <c r="O30" s="418"/>
      <c r="P30" s="418">
        <v>0</v>
      </c>
      <c r="Q30" s="418">
        <v>63</v>
      </c>
      <c r="R30" s="479">
        <f t="shared" si="6"/>
        <v>102</v>
      </c>
      <c r="S30" s="485">
        <f t="shared" si="2"/>
        <v>0.6454545454545455</v>
      </c>
    </row>
    <row r="31" spans="1:19" ht="18.75" customHeight="1">
      <c r="A31" s="420" t="s">
        <v>55</v>
      </c>
      <c r="B31" s="452" t="s">
        <v>472</v>
      </c>
      <c r="C31" s="479">
        <f t="shared" si="9"/>
        <v>148</v>
      </c>
      <c r="D31" s="418">
        <v>78</v>
      </c>
      <c r="E31" s="418">
        <v>70</v>
      </c>
      <c r="F31" s="418">
        <v>0</v>
      </c>
      <c r="G31" s="418"/>
      <c r="H31" s="479">
        <f t="shared" si="10"/>
        <v>148</v>
      </c>
      <c r="I31" s="479">
        <f t="shared" si="8"/>
        <v>96</v>
      </c>
      <c r="J31" s="418">
        <v>59</v>
      </c>
      <c r="K31" s="418">
        <v>0</v>
      </c>
      <c r="L31" s="418">
        <v>25</v>
      </c>
      <c r="M31" s="418">
        <v>12</v>
      </c>
      <c r="N31" s="418"/>
      <c r="O31" s="418"/>
      <c r="P31" s="418">
        <v>0</v>
      </c>
      <c r="Q31" s="418">
        <v>52</v>
      </c>
      <c r="R31" s="479">
        <f t="shared" si="6"/>
        <v>89</v>
      </c>
      <c r="S31" s="485">
        <f t="shared" si="2"/>
        <v>0.6145833333333334</v>
      </c>
    </row>
    <row r="32" spans="1:19" ht="18.75" customHeight="1">
      <c r="A32" s="420" t="s">
        <v>56</v>
      </c>
      <c r="B32" s="492" t="s">
        <v>471</v>
      </c>
      <c r="C32" s="479">
        <f t="shared" si="9"/>
        <v>94</v>
      </c>
      <c r="D32" s="418">
        <v>37</v>
      </c>
      <c r="E32" s="418">
        <v>57</v>
      </c>
      <c r="F32" s="418">
        <v>3</v>
      </c>
      <c r="G32" s="418"/>
      <c r="H32" s="479">
        <f t="shared" si="10"/>
        <v>91</v>
      </c>
      <c r="I32" s="479">
        <f t="shared" si="8"/>
        <v>60</v>
      </c>
      <c r="J32" s="418">
        <v>42</v>
      </c>
      <c r="K32" s="418">
        <v>1</v>
      </c>
      <c r="L32" s="418">
        <v>17</v>
      </c>
      <c r="M32" s="418">
        <v>0</v>
      </c>
      <c r="N32" s="418">
        <v>0</v>
      </c>
      <c r="O32" s="418">
        <v>0</v>
      </c>
      <c r="P32" s="418"/>
      <c r="Q32" s="418">
        <v>31</v>
      </c>
      <c r="R32" s="479">
        <f t="shared" si="6"/>
        <v>48</v>
      </c>
      <c r="S32" s="485">
        <f t="shared" si="2"/>
        <v>0.7166666666666667</v>
      </c>
    </row>
    <row r="33" spans="1:19" ht="18.75" customHeight="1">
      <c r="A33" s="420" t="s">
        <v>57</v>
      </c>
      <c r="B33" s="492" t="s">
        <v>437</v>
      </c>
      <c r="C33" s="479">
        <f t="shared" si="9"/>
        <v>169</v>
      </c>
      <c r="D33" s="418">
        <v>60</v>
      </c>
      <c r="E33" s="418">
        <v>109</v>
      </c>
      <c r="F33" s="418">
        <v>1</v>
      </c>
      <c r="G33" s="418"/>
      <c r="H33" s="479">
        <f t="shared" si="10"/>
        <v>168</v>
      </c>
      <c r="I33" s="479">
        <f t="shared" si="8"/>
        <v>119</v>
      </c>
      <c r="J33" s="418">
        <v>89</v>
      </c>
      <c r="K33" s="418">
        <v>0</v>
      </c>
      <c r="L33" s="418">
        <v>30</v>
      </c>
      <c r="M33" s="418">
        <v>0</v>
      </c>
      <c r="N33" s="418">
        <v>0</v>
      </c>
      <c r="O33" s="418">
        <v>0</v>
      </c>
      <c r="P33" s="418"/>
      <c r="Q33" s="418">
        <v>49</v>
      </c>
      <c r="R33" s="479">
        <f t="shared" si="6"/>
        <v>79</v>
      </c>
      <c r="S33" s="485">
        <f t="shared" si="2"/>
        <v>0.7478991596638656</v>
      </c>
    </row>
    <row r="34" spans="1:19" ht="18.75" customHeight="1">
      <c r="A34" s="420" t="s">
        <v>58</v>
      </c>
      <c r="B34" s="492" t="s">
        <v>480</v>
      </c>
      <c r="C34" s="479">
        <f t="shared" si="9"/>
        <v>31</v>
      </c>
      <c r="D34" s="418">
        <v>16</v>
      </c>
      <c r="E34" s="418">
        <v>15</v>
      </c>
      <c r="F34" s="418">
        <v>0</v>
      </c>
      <c r="G34" s="418"/>
      <c r="H34" s="479">
        <f t="shared" si="10"/>
        <v>31</v>
      </c>
      <c r="I34" s="479">
        <f t="shared" si="8"/>
        <v>15</v>
      </c>
      <c r="J34" s="418">
        <v>11</v>
      </c>
      <c r="K34" s="418">
        <v>0</v>
      </c>
      <c r="L34" s="418">
        <v>4</v>
      </c>
      <c r="M34" s="418">
        <v>0</v>
      </c>
      <c r="N34" s="418">
        <v>0</v>
      </c>
      <c r="O34" s="418">
        <v>0</v>
      </c>
      <c r="P34" s="418">
        <v>0</v>
      </c>
      <c r="Q34" s="418">
        <v>16</v>
      </c>
      <c r="R34" s="479">
        <f>(C34-F34-J34-K34)+G34</f>
        <v>20</v>
      </c>
      <c r="S34" s="485">
        <f t="shared" si="2"/>
        <v>0.7333333333333333</v>
      </c>
    </row>
    <row r="35" spans="1:19" ht="18.75" customHeight="1">
      <c r="A35" s="397" t="s">
        <v>44</v>
      </c>
      <c r="B35" s="538" t="s">
        <v>438</v>
      </c>
      <c r="C35" s="476">
        <f>D35+E35</f>
        <v>522</v>
      </c>
      <c r="D35" s="476">
        <f>SUM(D36:D41)</f>
        <v>230</v>
      </c>
      <c r="E35" s="476">
        <f>SUM(E36:E41)</f>
        <v>292</v>
      </c>
      <c r="F35" s="476">
        <f>SUM(F36:F41)</f>
        <v>3</v>
      </c>
      <c r="G35" s="476">
        <f>SUM(G36:G41)</f>
        <v>0</v>
      </c>
      <c r="H35" s="476">
        <f>I35+Q35</f>
        <v>519</v>
      </c>
      <c r="I35" s="476">
        <f>SUM(J35:P35)</f>
        <v>328</v>
      </c>
      <c r="J35" s="476">
        <f>SUM(J36:J41)</f>
        <v>257</v>
      </c>
      <c r="K35" s="476">
        <f aca="true" t="shared" si="11" ref="K35:R35">SUM(K36:K41)</f>
        <v>8</v>
      </c>
      <c r="L35" s="476">
        <f t="shared" si="11"/>
        <v>62</v>
      </c>
      <c r="M35" s="476">
        <f>SUM(M36:M41)</f>
        <v>0</v>
      </c>
      <c r="N35" s="476">
        <f t="shared" si="11"/>
        <v>0</v>
      </c>
      <c r="O35" s="476">
        <f t="shared" si="11"/>
        <v>0</v>
      </c>
      <c r="P35" s="476">
        <f t="shared" si="11"/>
        <v>1</v>
      </c>
      <c r="Q35" s="476">
        <f t="shared" si="11"/>
        <v>191</v>
      </c>
      <c r="R35" s="476">
        <f t="shared" si="11"/>
        <v>254</v>
      </c>
      <c r="S35" s="477">
        <f t="shared" si="2"/>
        <v>0.8079268292682927</v>
      </c>
    </row>
    <row r="36" spans="1:19" ht="18.75" customHeight="1">
      <c r="A36" s="420" t="s">
        <v>43</v>
      </c>
      <c r="B36" s="452" t="s">
        <v>439</v>
      </c>
      <c r="C36" s="479">
        <f t="shared" si="9"/>
        <v>47</v>
      </c>
      <c r="D36" s="482">
        <v>20</v>
      </c>
      <c r="E36" s="482">
        <v>27</v>
      </c>
      <c r="F36" s="482">
        <v>0</v>
      </c>
      <c r="G36" s="418">
        <v>0</v>
      </c>
      <c r="H36" s="479">
        <f t="shared" si="10"/>
        <v>47</v>
      </c>
      <c r="I36" s="479">
        <f t="shared" si="8"/>
        <v>30</v>
      </c>
      <c r="J36" s="482">
        <v>26</v>
      </c>
      <c r="K36" s="493">
        <v>0</v>
      </c>
      <c r="L36" s="482">
        <v>4</v>
      </c>
      <c r="M36" s="482">
        <v>0</v>
      </c>
      <c r="N36" s="482">
        <v>0</v>
      </c>
      <c r="O36" s="482">
        <v>0</v>
      </c>
      <c r="P36" s="482">
        <v>0</v>
      </c>
      <c r="Q36" s="509">
        <v>17</v>
      </c>
      <c r="R36" s="479">
        <f t="shared" si="6"/>
        <v>21</v>
      </c>
      <c r="S36" s="485">
        <f t="shared" si="2"/>
        <v>0.8666666666666667</v>
      </c>
    </row>
    <row r="37" spans="1:19" ht="18.75" customHeight="1">
      <c r="A37" s="420" t="s">
        <v>44</v>
      </c>
      <c r="B37" s="452" t="s">
        <v>440</v>
      </c>
      <c r="C37" s="479">
        <f t="shared" si="9"/>
        <v>116</v>
      </c>
      <c r="D37" s="482">
        <v>61</v>
      </c>
      <c r="E37" s="482">
        <v>55</v>
      </c>
      <c r="F37" s="482">
        <v>1</v>
      </c>
      <c r="G37" s="418">
        <v>0</v>
      </c>
      <c r="H37" s="479">
        <f t="shared" si="10"/>
        <v>115</v>
      </c>
      <c r="I37" s="479">
        <f t="shared" si="8"/>
        <v>66</v>
      </c>
      <c r="J37" s="482">
        <v>46</v>
      </c>
      <c r="K37" s="482">
        <v>1</v>
      </c>
      <c r="L37" s="493">
        <v>19</v>
      </c>
      <c r="M37" s="482">
        <v>0</v>
      </c>
      <c r="N37" s="482">
        <v>0</v>
      </c>
      <c r="O37" s="482">
        <v>0</v>
      </c>
      <c r="P37" s="482">
        <v>0</v>
      </c>
      <c r="Q37" s="509">
        <v>49</v>
      </c>
      <c r="R37" s="479">
        <f t="shared" si="6"/>
        <v>68</v>
      </c>
      <c r="S37" s="485">
        <f t="shared" si="2"/>
        <v>0.7121212121212122</v>
      </c>
    </row>
    <row r="38" spans="1:19" ht="18.75" customHeight="1">
      <c r="A38" s="420" t="s">
        <v>45</v>
      </c>
      <c r="B38" s="452" t="s">
        <v>436</v>
      </c>
      <c r="C38" s="479">
        <f t="shared" si="9"/>
        <v>81</v>
      </c>
      <c r="D38" s="482">
        <v>26</v>
      </c>
      <c r="E38" s="482">
        <v>55</v>
      </c>
      <c r="F38" s="482">
        <v>1</v>
      </c>
      <c r="G38" s="418">
        <v>0</v>
      </c>
      <c r="H38" s="479">
        <f t="shared" si="10"/>
        <v>80</v>
      </c>
      <c r="I38" s="479">
        <f t="shared" si="8"/>
        <v>55</v>
      </c>
      <c r="J38" s="453">
        <v>45</v>
      </c>
      <c r="K38" s="482">
        <v>2</v>
      </c>
      <c r="L38" s="482">
        <v>8</v>
      </c>
      <c r="M38" s="482">
        <v>0</v>
      </c>
      <c r="N38" s="482">
        <v>0</v>
      </c>
      <c r="O38" s="482">
        <v>0</v>
      </c>
      <c r="P38" s="482">
        <v>0</v>
      </c>
      <c r="Q38" s="509">
        <v>25</v>
      </c>
      <c r="R38" s="479">
        <f t="shared" si="6"/>
        <v>33</v>
      </c>
      <c r="S38" s="485">
        <f t="shared" si="2"/>
        <v>0.8545454545454545</v>
      </c>
    </row>
    <row r="39" spans="1:19" ht="18.75" customHeight="1">
      <c r="A39" s="420" t="s">
        <v>54</v>
      </c>
      <c r="B39" s="452" t="s">
        <v>441</v>
      </c>
      <c r="C39" s="479">
        <f t="shared" si="9"/>
        <v>83</v>
      </c>
      <c r="D39" s="482">
        <v>34</v>
      </c>
      <c r="E39" s="482">
        <v>49</v>
      </c>
      <c r="F39" s="482">
        <v>0</v>
      </c>
      <c r="G39" s="418">
        <v>0</v>
      </c>
      <c r="H39" s="479">
        <f t="shared" si="10"/>
        <v>83</v>
      </c>
      <c r="I39" s="479">
        <f t="shared" si="8"/>
        <v>56</v>
      </c>
      <c r="J39" s="482">
        <v>44</v>
      </c>
      <c r="K39" s="482">
        <v>0</v>
      </c>
      <c r="L39" s="482">
        <v>12</v>
      </c>
      <c r="M39" s="482">
        <v>0</v>
      </c>
      <c r="N39" s="482">
        <v>0</v>
      </c>
      <c r="O39" s="482">
        <v>0</v>
      </c>
      <c r="P39" s="482">
        <v>0</v>
      </c>
      <c r="Q39" s="509">
        <v>27</v>
      </c>
      <c r="R39" s="479">
        <f t="shared" si="6"/>
        <v>39</v>
      </c>
      <c r="S39" s="485">
        <f t="shared" si="2"/>
        <v>0.7857142857142857</v>
      </c>
    </row>
    <row r="40" spans="1:19" ht="18.75" customHeight="1">
      <c r="A40" s="420" t="s">
        <v>55</v>
      </c>
      <c r="B40" s="452" t="s">
        <v>464</v>
      </c>
      <c r="C40" s="479">
        <f t="shared" si="9"/>
        <v>94</v>
      </c>
      <c r="D40" s="482">
        <v>42</v>
      </c>
      <c r="E40" s="482">
        <v>52</v>
      </c>
      <c r="F40" s="482">
        <v>1</v>
      </c>
      <c r="G40" s="418">
        <v>0</v>
      </c>
      <c r="H40" s="479">
        <f t="shared" si="10"/>
        <v>93</v>
      </c>
      <c r="I40" s="479">
        <f t="shared" si="8"/>
        <v>53</v>
      </c>
      <c r="J40" s="482">
        <v>46</v>
      </c>
      <c r="K40" s="482">
        <v>1</v>
      </c>
      <c r="L40" s="482">
        <v>6</v>
      </c>
      <c r="M40" s="482">
        <v>0</v>
      </c>
      <c r="N40" s="482">
        <v>0</v>
      </c>
      <c r="O40" s="482">
        <v>0</v>
      </c>
      <c r="P40" s="482">
        <v>0</v>
      </c>
      <c r="Q40" s="509">
        <v>40</v>
      </c>
      <c r="R40" s="479">
        <f t="shared" si="6"/>
        <v>46</v>
      </c>
      <c r="S40" s="485">
        <f t="shared" si="2"/>
        <v>0.8867924528301887</v>
      </c>
    </row>
    <row r="41" spans="1:19" ht="18.75" customHeight="1">
      <c r="A41" s="420" t="s">
        <v>56</v>
      </c>
      <c r="B41" s="492" t="s">
        <v>442</v>
      </c>
      <c r="C41" s="479">
        <f t="shared" si="9"/>
        <v>101</v>
      </c>
      <c r="D41" s="482">
        <v>47</v>
      </c>
      <c r="E41" s="482">
        <v>54</v>
      </c>
      <c r="F41" s="482">
        <v>0</v>
      </c>
      <c r="G41" s="418">
        <v>0</v>
      </c>
      <c r="H41" s="479">
        <f t="shared" si="10"/>
        <v>101</v>
      </c>
      <c r="I41" s="479">
        <f t="shared" si="8"/>
        <v>68</v>
      </c>
      <c r="J41" s="482">
        <v>50</v>
      </c>
      <c r="K41" s="482">
        <v>4</v>
      </c>
      <c r="L41" s="482">
        <v>13</v>
      </c>
      <c r="M41" s="482">
        <v>0</v>
      </c>
      <c r="N41" s="482">
        <v>0</v>
      </c>
      <c r="O41" s="482">
        <v>0</v>
      </c>
      <c r="P41" s="482">
        <v>1</v>
      </c>
      <c r="Q41" s="509">
        <v>33</v>
      </c>
      <c r="R41" s="479">
        <f t="shared" si="6"/>
        <v>47</v>
      </c>
      <c r="S41" s="485">
        <f t="shared" si="2"/>
        <v>0.7941176470588235</v>
      </c>
    </row>
    <row r="42" spans="1:19" ht="21" customHeight="1">
      <c r="A42" s="397" t="s">
        <v>45</v>
      </c>
      <c r="B42" s="538" t="s">
        <v>461</v>
      </c>
      <c r="C42" s="476">
        <f>D42+E42</f>
        <v>804</v>
      </c>
      <c r="D42" s="476">
        <f>SUM(D43:D49)</f>
        <v>429</v>
      </c>
      <c r="E42" s="476">
        <f>SUM(E43:E49)</f>
        <v>375</v>
      </c>
      <c r="F42" s="476">
        <f>SUM(F43:F49)</f>
        <v>1</v>
      </c>
      <c r="G42" s="476">
        <f>SUM(G43:G49)</f>
        <v>0</v>
      </c>
      <c r="H42" s="476">
        <f>I42+Q42</f>
        <v>803</v>
      </c>
      <c r="I42" s="476">
        <f>SUM(J42:P42)</f>
        <v>485</v>
      </c>
      <c r="J42" s="476">
        <f>SUM(J43:J49)</f>
        <v>345</v>
      </c>
      <c r="K42" s="476">
        <f aca="true" t="shared" si="12" ref="K42:R42">SUM(K43:K49)</f>
        <v>1</v>
      </c>
      <c r="L42" s="476">
        <f t="shared" si="12"/>
        <v>109</v>
      </c>
      <c r="M42" s="476">
        <f t="shared" si="12"/>
        <v>7</v>
      </c>
      <c r="N42" s="476">
        <f t="shared" si="12"/>
        <v>0</v>
      </c>
      <c r="O42" s="476">
        <f t="shared" si="12"/>
        <v>0</v>
      </c>
      <c r="P42" s="476">
        <f t="shared" si="12"/>
        <v>23</v>
      </c>
      <c r="Q42" s="476">
        <f t="shared" si="12"/>
        <v>318</v>
      </c>
      <c r="R42" s="476">
        <f t="shared" si="12"/>
        <v>457</v>
      </c>
      <c r="S42" s="477">
        <f t="shared" si="2"/>
        <v>0.7134020618556701</v>
      </c>
    </row>
    <row r="43" spans="1:19" ht="18.75" customHeight="1">
      <c r="A43" s="420" t="s">
        <v>43</v>
      </c>
      <c r="B43" s="494" t="s">
        <v>443</v>
      </c>
      <c r="C43" s="479">
        <f t="shared" si="9"/>
        <v>25</v>
      </c>
      <c r="D43" s="418">
        <v>13</v>
      </c>
      <c r="E43" s="418">
        <v>12</v>
      </c>
      <c r="F43" s="418">
        <v>0</v>
      </c>
      <c r="G43" s="418">
        <v>0</v>
      </c>
      <c r="H43" s="479">
        <f t="shared" si="10"/>
        <v>25</v>
      </c>
      <c r="I43" s="479">
        <f t="shared" si="8"/>
        <v>15</v>
      </c>
      <c r="J43" s="418">
        <v>14</v>
      </c>
      <c r="K43" s="418">
        <v>0</v>
      </c>
      <c r="L43" s="418">
        <v>0</v>
      </c>
      <c r="M43" s="418">
        <v>0</v>
      </c>
      <c r="N43" s="418">
        <v>0</v>
      </c>
      <c r="O43" s="418">
        <v>0</v>
      </c>
      <c r="P43" s="418">
        <v>1</v>
      </c>
      <c r="Q43" s="418">
        <v>10</v>
      </c>
      <c r="R43" s="479">
        <f t="shared" si="6"/>
        <v>11</v>
      </c>
      <c r="S43" s="485">
        <f t="shared" si="2"/>
        <v>0.9333333333333333</v>
      </c>
    </row>
    <row r="44" spans="1:19" ht="18.75" customHeight="1">
      <c r="A44" s="420" t="s">
        <v>44</v>
      </c>
      <c r="B44" s="494" t="s">
        <v>444</v>
      </c>
      <c r="C44" s="479">
        <f t="shared" si="9"/>
        <v>116</v>
      </c>
      <c r="D44" s="418">
        <v>69</v>
      </c>
      <c r="E44" s="418">
        <v>47</v>
      </c>
      <c r="F44" s="418">
        <v>0</v>
      </c>
      <c r="G44" s="418">
        <v>0</v>
      </c>
      <c r="H44" s="479">
        <f t="shared" si="10"/>
        <v>116</v>
      </c>
      <c r="I44" s="479">
        <f t="shared" si="8"/>
        <v>60</v>
      </c>
      <c r="J44" s="418">
        <v>43</v>
      </c>
      <c r="K44" s="418">
        <v>1</v>
      </c>
      <c r="L44" s="418">
        <v>15</v>
      </c>
      <c r="M44" s="418">
        <v>0</v>
      </c>
      <c r="N44" s="418">
        <v>0</v>
      </c>
      <c r="O44" s="418">
        <v>0</v>
      </c>
      <c r="P44" s="418">
        <v>1</v>
      </c>
      <c r="Q44" s="418">
        <v>56</v>
      </c>
      <c r="R44" s="479">
        <f t="shared" si="6"/>
        <v>72</v>
      </c>
      <c r="S44" s="485">
        <f t="shared" si="2"/>
        <v>0.7333333333333333</v>
      </c>
    </row>
    <row r="45" spans="1:19" ht="18.75" customHeight="1">
      <c r="A45" s="420" t="s">
        <v>45</v>
      </c>
      <c r="B45" s="494" t="s">
        <v>445</v>
      </c>
      <c r="C45" s="479">
        <f t="shared" si="9"/>
        <v>148</v>
      </c>
      <c r="D45" s="418">
        <v>50</v>
      </c>
      <c r="E45" s="418">
        <v>98</v>
      </c>
      <c r="F45" s="418">
        <v>1</v>
      </c>
      <c r="G45" s="418">
        <v>0</v>
      </c>
      <c r="H45" s="479">
        <f t="shared" si="10"/>
        <v>147</v>
      </c>
      <c r="I45" s="479">
        <f t="shared" si="8"/>
        <v>106</v>
      </c>
      <c r="J45" s="418">
        <v>94</v>
      </c>
      <c r="K45" s="418">
        <v>0</v>
      </c>
      <c r="L45" s="418">
        <v>8</v>
      </c>
      <c r="M45" s="418">
        <v>0</v>
      </c>
      <c r="N45" s="418">
        <v>0</v>
      </c>
      <c r="O45" s="418">
        <v>0</v>
      </c>
      <c r="P45" s="418">
        <v>4</v>
      </c>
      <c r="Q45" s="418">
        <v>41</v>
      </c>
      <c r="R45" s="479">
        <f t="shared" si="6"/>
        <v>53</v>
      </c>
      <c r="S45" s="485">
        <f t="shared" si="2"/>
        <v>0.8867924528301887</v>
      </c>
    </row>
    <row r="46" spans="1:19" ht="18.75" customHeight="1">
      <c r="A46" s="420" t="s">
        <v>54</v>
      </c>
      <c r="B46" s="494" t="s">
        <v>446</v>
      </c>
      <c r="C46" s="479">
        <f t="shared" si="9"/>
        <v>119</v>
      </c>
      <c r="D46" s="418">
        <v>72</v>
      </c>
      <c r="E46" s="418">
        <v>47</v>
      </c>
      <c r="F46" s="418">
        <v>0</v>
      </c>
      <c r="G46" s="418">
        <v>0</v>
      </c>
      <c r="H46" s="479">
        <f t="shared" si="10"/>
        <v>119</v>
      </c>
      <c r="I46" s="479">
        <f t="shared" si="8"/>
        <v>73</v>
      </c>
      <c r="J46" s="418">
        <v>48</v>
      </c>
      <c r="K46" s="418">
        <v>0</v>
      </c>
      <c r="L46" s="418">
        <v>22</v>
      </c>
      <c r="M46" s="418">
        <v>0</v>
      </c>
      <c r="N46" s="418">
        <v>0</v>
      </c>
      <c r="O46" s="418">
        <v>0</v>
      </c>
      <c r="P46" s="418">
        <v>3</v>
      </c>
      <c r="Q46" s="418">
        <v>46</v>
      </c>
      <c r="R46" s="479">
        <f t="shared" si="6"/>
        <v>71</v>
      </c>
      <c r="S46" s="485">
        <f t="shared" si="2"/>
        <v>0.6575342465753424</v>
      </c>
    </row>
    <row r="47" spans="1:19" ht="18.75" customHeight="1">
      <c r="A47" s="420" t="s">
        <v>55</v>
      </c>
      <c r="B47" s="494" t="s">
        <v>427</v>
      </c>
      <c r="C47" s="479">
        <f t="shared" si="9"/>
        <v>53</v>
      </c>
      <c r="D47" s="418">
        <v>37</v>
      </c>
      <c r="E47" s="418">
        <v>16</v>
      </c>
      <c r="F47" s="418">
        <v>0</v>
      </c>
      <c r="G47" s="418"/>
      <c r="H47" s="479">
        <f t="shared" si="10"/>
        <v>53</v>
      </c>
      <c r="I47" s="479">
        <f t="shared" si="8"/>
        <v>21</v>
      </c>
      <c r="J47" s="418">
        <v>9</v>
      </c>
      <c r="K47" s="418">
        <v>0</v>
      </c>
      <c r="L47" s="418">
        <v>10</v>
      </c>
      <c r="M47" s="418">
        <v>0</v>
      </c>
      <c r="N47" s="418">
        <v>0</v>
      </c>
      <c r="O47" s="418">
        <v>0</v>
      </c>
      <c r="P47" s="418">
        <v>2</v>
      </c>
      <c r="Q47" s="418">
        <v>32</v>
      </c>
      <c r="R47" s="479">
        <f t="shared" si="6"/>
        <v>44</v>
      </c>
      <c r="S47" s="485">
        <f t="shared" si="2"/>
        <v>0.42857142857142855</v>
      </c>
    </row>
    <row r="48" spans="1:19" ht="18.75" customHeight="1">
      <c r="A48" s="420" t="s">
        <v>56</v>
      </c>
      <c r="B48" s="494" t="s">
        <v>474</v>
      </c>
      <c r="C48" s="479">
        <f t="shared" si="9"/>
        <v>188</v>
      </c>
      <c r="D48" s="418">
        <v>114</v>
      </c>
      <c r="E48" s="418">
        <v>74</v>
      </c>
      <c r="F48" s="418">
        <v>0</v>
      </c>
      <c r="G48" s="418">
        <v>0</v>
      </c>
      <c r="H48" s="479">
        <f t="shared" si="10"/>
        <v>188</v>
      </c>
      <c r="I48" s="479">
        <f t="shared" si="8"/>
        <v>104</v>
      </c>
      <c r="J48" s="418">
        <v>61</v>
      </c>
      <c r="K48" s="418">
        <v>0</v>
      </c>
      <c r="L48" s="418">
        <v>30</v>
      </c>
      <c r="M48" s="418">
        <v>4</v>
      </c>
      <c r="N48" s="418">
        <v>0</v>
      </c>
      <c r="O48" s="418">
        <v>0</v>
      </c>
      <c r="P48" s="418">
        <v>9</v>
      </c>
      <c r="Q48" s="418">
        <v>84</v>
      </c>
      <c r="R48" s="479">
        <f t="shared" si="6"/>
        <v>127</v>
      </c>
      <c r="S48" s="485">
        <f t="shared" si="2"/>
        <v>0.5865384615384616</v>
      </c>
    </row>
    <row r="49" spans="1:19" ht="18.75" customHeight="1">
      <c r="A49" s="420" t="s">
        <v>57</v>
      </c>
      <c r="B49" s="494" t="s">
        <v>435</v>
      </c>
      <c r="C49" s="479">
        <f t="shared" si="9"/>
        <v>155</v>
      </c>
      <c r="D49" s="418">
        <v>74</v>
      </c>
      <c r="E49" s="418">
        <v>81</v>
      </c>
      <c r="F49" s="418">
        <v>0</v>
      </c>
      <c r="G49" s="418">
        <v>0</v>
      </c>
      <c r="H49" s="479">
        <f t="shared" si="10"/>
        <v>155</v>
      </c>
      <c r="I49" s="479">
        <f t="shared" si="8"/>
        <v>106</v>
      </c>
      <c r="J49" s="418">
        <v>76</v>
      </c>
      <c r="K49" s="418">
        <v>0</v>
      </c>
      <c r="L49" s="418">
        <v>24</v>
      </c>
      <c r="M49" s="418">
        <v>3</v>
      </c>
      <c r="N49" s="418">
        <v>0</v>
      </c>
      <c r="O49" s="418">
        <v>0</v>
      </c>
      <c r="P49" s="418">
        <v>3</v>
      </c>
      <c r="Q49" s="418">
        <v>49</v>
      </c>
      <c r="R49" s="479">
        <f t="shared" si="6"/>
        <v>79</v>
      </c>
      <c r="S49" s="485">
        <f t="shared" si="2"/>
        <v>0.7169811320754716</v>
      </c>
    </row>
    <row r="50" spans="1:19" ht="18.75" customHeight="1">
      <c r="A50" s="397" t="s">
        <v>54</v>
      </c>
      <c r="B50" s="538" t="s">
        <v>448</v>
      </c>
      <c r="C50" s="498">
        <f>D50+E50</f>
        <v>338</v>
      </c>
      <c r="D50" s="460">
        <f>D51+D52+D53+D54</f>
        <v>124</v>
      </c>
      <c r="E50" s="460">
        <f>E51+E52+E53+E54</f>
        <v>214</v>
      </c>
      <c r="F50" s="460">
        <f>F51+F52+F54</f>
        <v>3</v>
      </c>
      <c r="G50" s="460">
        <f>G51+G52+G54</f>
        <v>0</v>
      </c>
      <c r="H50" s="460">
        <f>H51+H52+H53+H54</f>
        <v>335</v>
      </c>
      <c r="I50" s="460">
        <f aca="true" t="shared" si="13" ref="I50:R50">I51+I52+I53+I54</f>
        <v>233</v>
      </c>
      <c r="J50" s="460">
        <f t="shared" si="13"/>
        <v>191</v>
      </c>
      <c r="K50" s="460">
        <f t="shared" si="13"/>
        <v>3</v>
      </c>
      <c r="L50" s="460">
        <f t="shared" si="13"/>
        <v>36</v>
      </c>
      <c r="M50" s="460">
        <f t="shared" si="13"/>
        <v>3</v>
      </c>
      <c r="N50" s="460">
        <f t="shared" si="13"/>
        <v>0</v>
      </c>
      <c r="O50" s="460">
        <f t="shared" si="13"/>
        <v>0</v>
      </c>
      <c r="P50" s="460">
        <f t="shared" si="13"/>
        <v>0</v>
      </c>
      <c r="Q50" s="460">
        <f t="shared" si="13"/>
        <v>102</v>
      </c>
      <c r="R50" s="460">
        <f t="shared" si="13"/>
        <v>141</v>
      </c>
      <c r="S50" s="477">
        <f t="shared" si="2"/>
        <v>0.8326180257510729</v>
      </c>
    </row>
    <row r="51" spans="1:19" ht="18.75" customHeight="1">
      <c r="A51" s="420" t="s">
        <v>43</v>
      </c>
      <c r="B51" s="452" t="s">
        <v>456</v>
      </c>
      <c r="C51" s="479">
        <f t="shared" si="9"/>
        <v>58</v>
      </c>
      <c r="D51" s="495">
        <v>15</v>
      </c>
      <c r="E51" s="495">
        <v>43</v>
      </c>
      <c r="F51" s="495"/>
      <c r="G51" s="495"/>
      <c r="H51" s="479">
        <f>I51+Q51</f>
        <v>58</v>
      </c>
      <c r="I51" s="479">
        <f t="shared" si="8"/>
        <v>46</v>
      </c>
      <c r="J51" s="495">
        <v>41</v>
      </c>
      <c r="K51" s="495">
        <v>1</v>
      </c>
      <c r="L51" s="495">
        <v>4</v>
      </c>
      <c r="M51" s="495"/>
      <c r="N51" s="495"/>
      <c r="O51" s="495"/>
      <c r="P51" s="496"/>
      <c r="Q51" s="508">
        <v>12</v>
      </c>
      <c r="R51" s="479">
        <f t="shared" si="6"/>
        <v>16</v>
      </c>
      <c r="S51" s="485">
        <f t="shared" si="2"/>
        <v>0.9130434782608695</v>
      </c>
    </row>
    <row r="52" spans="1:19" ht="18.75" customHeight="1">
      <c r="A52" s="420" t="s">
        <v>44</v>
      </c>
      <c r="B52" s="452" t="s">
        <v>450</v>
      </c>
      <c r="C52" s="479">
        <f aca="true" t="shared" si="14" ref="C52:C62">D52+E52</f>
        <v>107</v>
      </c>
      <c r="D52" s="495">
        <v>41</v>
      </c>
      <c r="E52" s="495">
        <v>66</v>
      </c>
      <c r="F52" s="495"/>
      <c r="G52" s="495"/>
      <c r="H52" s="479">
        <f t="shared" si="10"/>
        <v>107</v>
      </c>
      <c r="I52" s="479">
        <f t="shared" si="8"/>
        <v>77</v>
      </c>
      <c r="J52" s="495">
        <v>56</v>
      </c>
      <c r="K52" s="495">
        <v>2</v>
      </c>
      <c r="L52" s="495">
        <v>17</v>
      </c>
      <c r="M52" s="495">
        <v>2</v>
      </c>
      <c r="N52" s="495"/>
      <c r="O52" s="495"/>
      <c r="P52" s="496"/>
      <c r="Q52" s="508">
        <v>30</v>
      </c>
      <c r="R52" s="479">
        <f>(C52-F52-J52-K52)+G52</f>
        <v>49</v>
      </c>
      <c r="S52" s="485">
        <f t="shared" si="2"/>
        <v>0.7532467532467533</v>
      </c>
    </row>
    <row r="53" spans="1:19" ht="18.75" customHeight="1">
      <c r="A53" s="469" t="s">
        <v>45</v>
      </c>
      <c r="B53" s="452" t="s">
        <v>477</v>
      </c>
      <c r="C53" s="479">
        <f t="shared" si="14"/>
        <v>136</v>
      </c>
      <c r="D53" s="495">
        <v>56</v>
      </c>
      <c r="E53" s="495">
        <v>80</v>
      </c>
      <c r="F53" s="495"/>
      <c r="G53" s="495"/>
      <c r="H53" s="479">
        <f t="shared" si="10"/>
        <v>136</v>
      </c>
      <c r="I53" s="479">
        <f t="shared" si="8"/>
        <v>87</v>
      </c>
      <c r="J53" s="495">
        <v>75</v>
      </c>
      <c r="K53" s="495"/>
      <c r="L53" s="495">
        <v>11</v>
      </c>
      <c r="M53" s="495">
        <v>1</v>
      </c>
      <c r="N53" s="495"/>
      <c r="O53" s="495"/>
      <c r="P53" s="496"/>
      <c r="Q53" s="508">
        <v>49</v>
      </c>
      <c r="R53" s="479">
        <f>(C53-F53-J53-K53)+G53</f>
        <v>61</v>
      </c>
      <c r="S53" s="485">
        <f t="shared" si="2"/>
        <v>0.8620689655172413</v>
      </c>
    </row>
    <row r="54" spans="1:19" ht="18.75" customHeight="1">
      <c r="A54" s="497" t="s">
        <v>54</v>
      </c>
      <c r="B54" s="452" t="s">
        <v>479</v>
      </c>
      <c r="C54" s="479">
        <f t="shared" si="14"/>
        <v>37</v>
      </c>
      <c r="D54" s="418">
        <v>12</v>
      </c>
      <c r="E54" s="495">
        <v>25</v>
      </c>
      <c r="F54" s="418">
        <v>3</v>
      </c>
      <c r="G54" s="418"/>
      <c r="H54" s="479">
        <f t="shared" si="10"/>
        <v>34</v>
      </c>
      <c r="I54" s="479">
        <f t="shared" si="8"/>
        <v>23</v>
      </c>
      <c r="J54" s="418">
        <v>19</v>
      </c>
      <c r="K54" s="418"/>
      <c r="L54" s="418">
        <v>4</v>
      </c>
      <c r="M54" s="418"/>
      <c r="N54" s="418"/>
      <c r="O54" s="418"/>
      <c r="P54" s="418"/>
      <c r="Q54" s="508">
        <v>11</v>
      </c>
      <c r="R54" s="479">
        <f>(C54-F54-J54-K54)+G54</f>
        <v>15</v>
      </c>
      <c r="S54" s="485">
        <f t="shared" si="2"/>
        <v>0.8260869565217391</v>
      </c>
    </row>
    <row r="55" spans="1:19" ht="22.5" customHeight="1">
      <c r="A55" s="397" t="s">
        <v>55</v>
      </c>
      <c r="B55" s="537" t="s">
        <v>451</v>
      </c>
      <c r="C55" s="498">
        <f t="shared" si="14"/>
        <v>563</v>
      </c>
      <c r="D55" s="460">
        <f>D56+D57+D58+D59</f>
        <v>183</v>
      </c>
      <c r="E55" s="460">
        <f>E56+E57+E58+E59</f>
        <v>380</v>
      </c>
      <c r="F55" s="460">
        <f>F56+F57+F58+F59</f>
        <v>2</v>
      </c>
      <c r="G55" s="498">
        <f>SUM(G56:G59)</f>
        <v>0</v>
      </c>
      <c r="H55" s="498">
        <f>I55+Q55</f>
        <v>561</v>
      </c>
      <c r="I55" s="498">
        <f>SUM(J55:P55)</f>
        <v>414</v>
      </c>
      <c r="J55" s="460">
        <f>J56+J57+J58+J59</f>
        <v>328</v>
      </c>
      <c r="K55" s="460">
        <f aca="true" t="shared" si="15" ref="K55:R55">K56+K57+K58+K59</f>
        <v>2</v>
      </c>
      <c r="L55" s="460">
        <f t="shared" si="15"/>
        <v>84</v>
      </c>
      <c r="M55" s="460">
        <f t="shared" si="15"/>
        <v>0</v>
      </c>
      <c r="N55" s="460">
        <f t="shared" si="15"/>
        <v>0</v>
      </c>
      <c r="O55" s="460">
        <f t="shared" si="15"/>
        <v>0</v>
      </c>
      <c r="P55" s="460">
        <f t="shared" si="15"/>
        <v>0</v>
      </c>
      <c r="Q55" s="460">
        <f t="shared" si="15"/>
        <v>147</v>
      </c>
      <c r="R55" s="460">
        <f t="shared" si="15"/>
        <v>231</v>
      </c>
      <c r="S55" s="499">
        <f t="shared" si="2"/>
        <v>0.7971014492753623</v>
      </c>
    </row>
    <row r="56" spans="1:19" ht="18.75" customHeight="1">
      <c r="A56" s="420" t="s">
        <v>43</v>
      </c>
      <c r="B56" s="500" t="s">
        <v>452</v>
      </c>
      <c r="C56" s="479">
        <f t="shared" si="14"/>
        <v>81</v>
      </c>
      <c r="D56" s="501">
        <v>25</v>
      </c>
      <c r="E56" s="501">
        <v>56</v>
      </c>
      <c r="F56" s="501"/>
      <c r="G56" s="501"/>
      <c r="H56" s="479">
        <f t="shared" si="10"/>
        <v>81</v>
      </c>
      <c r="I56" s="479">
        <f t="shared" si="8"/>
        <v>58</v>
      </c>
      <c r="J56" s="501">
        <v>47</v>
      </c>
      <c r="K56" s="501">
        <v>1</v>
      </c>
      <c r="L56" s="501">
        <v>10</v>
      </c>
      <c r="M56" s="501"/>
      <c r="N56" s="502"/>
      <c r="O56" s="502"/>
      <c r="P56" s="502"/>
      <c r="Q56" s="503">
        <v>23</v>
      </c>
      <c r="R56" s="479">
        <f>(C56-F56-J56-K56)+G56</f>
        <v>33</v>
      </c>
      <c r="S56" s="485">
        <f t="shared" si="2"/>
        <v>0.8275862068965517</v>
      </c>
    </row>
    <row r="57" spans="1:19" ht="18.75" customHeight="1">
      <c r="A57" s="420" t="s">
        <v>44</v>
      </c>
      <c r="B57" s="500" t="s">
        <v>453</v>
      </c>
      <c r="C57" s="479">
        <f t="shared" si="14"/>
        <v>166</v>
      </c>
      <c r="D57" s="501">
        <v>45</v>
      </c>
      <c r="E57" s="501">
        <v>121</v>
      </c>
      <c r="F57" s="501"/>
      <c r="G57" s="501"/>
      <c r="H57" s="479">
        <f t="shared" si="10"/>
        <v>166</v>
      </c>
      <c r="I57" s="479">
        <f t="shared" si="8"/>
        <v>128</v>
      </c>
      <c r="J57" s="501">
        <v>101</v>
      </c>
      <c r="K57" s="501"/>
      <c r="L57" s="501">
        <v>27</v>
      </c>
      <c r="M57" s="501"/>
      <c r="N57" s="502"/>
      <c r="O57" s="502"/>
      <c r="P57" s="502"/>
      <c r="Q57" s="503">
        <v>38</v>
      </c>
      <c r="R57" s="479">
        <f>(C57-F57-J57-K57)+G57</f>
        <v>65</v>
      </c>
      <c r="S57" s="485">
        <f t="shared" si="2"/>
        <v>0.7890625</v>
      </c>
    </row>
    <row r="58" spans="1:19" ht="18.75" customHeight="1">
      <c r="A58" s="420" t="s">
        <v>45</v>
      </c>
      <c r="B58" s="500" t="s">
        <v>447</v>
      </c>
      <c r="C58" s="479">
        <f t="shared" si="14"/>
        <v>159</v>
      </c>
      <c r="D58" s="501">
        <v>53</v>
      </c>
      <c r="E58" s="501">
        <v>106</v>
      </c>
      <c r="F58" s="501"/>
      <c r="G58" s="501"/>
      <c r="H58" s="479">
        <f t="shared" si="10"/>
        <v>159</v>
      </c>
      <c r="I58" s="479">
        <f t="shared" si="8"/>
        <v>121</v>
      </c>
      <c r="J58" s="501">
        <v>91</v>
      </c>
      <c r="K58" s="501">
        <v>1</v>
      </c>
      <c r="L58" s="501">
        <v>29</v>
      </c>
      <c r="M58" s="501"/>
      <c r="N58" s="502"/>
      <c r="O58" s="502"/>
      <c r="P58" s="502"/>
      <c r="Q58" s="503">
        <v>38</v>
      </c>
      <c r="R58" s="479">
        <f>(C58-F58-J58-K58)+G58</f>
        <v>67</v>
      </c>
      <c r="S58" s="485">
        <f t="shared" si="2"/>
        <v>0.7603305785123967</v>
      </c>
    </row>
    <row r="59" spans="1:19" ht="18.75" customHeight="1">
      <c r="A59" s="420" t="s">
        <v>54</v>
      </c>
      <c r="B59" s="500" t="s">
        <v>454</v>
      </c>
      <c r="C59" s="479">
        <f t="shared" si="14"/>
        <v>157</v>
      </c>
      <c r="D59" s="504">
        <v>60</v>
      </c>
      <c r="E59" s="504">
        <v>97</v>
      </c>
      <c r="F59" s="511">
        <v>2</v>
      </c>
      <c r="G59" s="501"/>
      <c r="H59" s="479">
        <f t="shared" si="10"/>
        <v>155</v>
      </c>
      <c r="I59" s="479">
        <f t="shared" si="8"/>
        <v>107</v>
      </c>
      <c r="J59" s="504">
        <v>89</v>
      </c>
      <c r="K59" s="505"/>
      <c r="L59" s="504">
        <v>18</v>
      </c>
      <c r="M59" s="505"/>
      <c r="N59" s="505"/>
      <c r="O59" s="505"/>
      <c r="P59" s="505"/>
      <c r="Q59" s="504">
        <v>48</v>
      </c>
      <c r="R59" s="479">
        <f>(C59-F59-J59-K59)+G59</f>
        <v>66</v>
      </c>
      <c r="S59" s="485">
        <f t="shared" si="2"/>
        <v>0.8317757009345794</v>
      </c>
    </row>
    <row r="60" spans="1:19" ht="18.75" customHeight="1">
      <c r="A60" s="397" t="s">
        <v>56</v>
      </c>
      <c r="B60" s="538" t="s">
        <v>455</v>
      </c>
      <c r="C60" s="476">
        <f t="shared" si="14"/>
        <v>120</v>
      </c>
      <c r="D60" s="476">
        <f>SUM(D61:D62)</f>
        <v>63</v>
      </c>
      <c r="E60" s="476">
        <f>SUM(E61:E62)</f>
        <v>57</v>
      </c>
      <c r="F60" s="476">
        <f>SUM(F61:F62)</f>
        <v>0</v>
      </c>
      <c r="G60" s="476">
        <f>SUM(G61:G62)</f>
        <v>0</v>
      </c>
      <c r="H60" s="476">
        <f>I60+Q60</f>
        <v>120</v>
      </c>
      <c r="I60" s="476">
        <f aca="true" t="shared" si="16" ref="I60:R60">SUM(I61:I62)</f>
        <v>73</v>
      </c>
      <c r="J60" s="476">
        <f t="shared" si="16"/>
        <v>50</v>
      </c>
      <c r="K60" s="476">
        <f t="shared" si="16"/>
        <v>0</v>
      </c>
      <c r="L60" s="476">
        <f t="shared" si="16"/>
        <v>23</v>
      </c>
      <c r="M60" s="476">
        <f t="shared" si="16"/>
        <v>0</v>
      </c>
      <c r="N60" s="476">
        <f t="shared" si="16"/>
        <v>0</v>
      </c>
      <c r="O60" s="476">
        <f t="shared" si="16"/>
        <v>0</v>
      </c>
      <c r="P60" s="476">
        <f t="shared" si="16"/>
        <v>0</v>
      </c>
      <c r="Q60" s="476">
        <f t="shared" si="16"/>
        <v>47</v>
      </c>
      <c r="R60" s="476">
        <f t="shared" si="16"/>
        <v>70</v>
      </c>
      <c r="S60" s="477">
        <f t="shared" si="2"/>
        <v>0.684931506849315</v>
      </c>
    </row>
    <row r="61" spans="1:19" ht="18.75" customHeight="1">
      <c r="A61" s="420" t="s">
        <v>43</v>
      </c>
      <c r="B61" s="452" t="s">
        <v>449</v>
      </c>
      <c r="C61" s="479">
        <f t="shared" si="14"/>
        <v>47</v>
      </c>
      <c r="D61" s="482">
        <v>25</v>
      </c>
      <c r="E61" s="482">
        <v>22</v>
      </c>
      <c r="F61" s="482"/>
      <c r="G61" s="453"/>
      <c r="H61" s="479">
        <f t="shared" si="10"/>
        <v>47</v>
      </c>
      <c r="I61" s="479">
        <f t="shared" si="8"/>
        <v>29</v>
      </c>
      <c r="J61" s="482">
        <v>18</v>
      </c>
      <c r="K61" s="482">
        <v>0</v>
      </c>
      <c r="L61" s="482">
        <v>11</v>
      </c>
      <c r="M61" s="482">
        <v>0</v>
      </c>
      <c r="N61" s="483">
        <v>0</v>
      </c>
      <c r="O61" s="483">
        <v>0</v>
      </c>
      <c r="P61" s="483">
        <v>0</v>
      </c>
      <c r="Q61" s="484">
        <v>18</v>
      </c>
      <c r="R61" s="479">
        <f>(C61-F61-J61-K61)+G61</f>
        <v>29</v>
      </c>
      <c r="S61" s="485">
        <f t="shared" si="2"/>
        <v>0.6206896551724138</v>
      </c>
    </row>
    <row r="62" spans="1:19" ht="18.75" customHeight="1">
      <c r="A62" s="420" t="s">
        <v>44</v>
      </c>
      <c r="B62" s="452" t="s">
        <v>457</v>
      </c>
      <c r="C62" s="479">
        <f t="shared" si="14"/>
        <v>73</v>
      </c>
      <c r="D62" s="482">
        <v>38</v>
      </c>
      <c r="E62" s="482">
        <v>35</v>
      </c>
      <c r="F62" s="482"/>
      <c r="G62" s="453"/>
      <c r="H62" s="479">
        <f t="shared" si="10"/>
        <v>73</v>
      </c>
      <c r="I62" s="479">
        <f t="shared" si="8"/>
        <v>44</v>
      </c>
      <c r="J62" s="482">
        <v>32</v>
      </c>
      <c r="K62" s="482">
        <v>0</v>
      </c>
      <c r="L62" s="482">
        <v>12</v>
      </c>
      <c r="M62" s="482">
        <v>0</v>
      </c>
      <c r="N62" s="483">
        <v>0</v>
      </c>
      <c r="O62" s="483">
        <v>0</v>
      </c>
      <c r="P62" s="483">
        <v>0</v>
      </c>
      <c r="Q62" s="484">
        <v>29</v>
      </c>
      <c r="R62" s="479">
        <f>(C62-F62-J62-K62)+G62</f>
        <v>41</v>
      </c>
      <c r="S62" s="485">
        <f t="shared" si="2"/>
        <v>0.7272727272727273</v>
      </c>
    </row>
    <row r="63" spans="1:19" ht="18.75" customHeight="1">
      <c r="A63" s="397" t="s">
        <v>57</v>
      </c>
      <c r="B63" s="538" t="s">
        <v>458</v>
      </c>
      <c r="C63" s="476">
        <f>E63+D63</f>
        <v>78</v>
      </c>
      <c r="D63" s="476">
        <f>D64+D65</f>
        <v>31</v>
      </c>
      <c r="E63" s="476">
        <f>E64+E65</f>
        <v>47</v>
      </c>
      <c r="F63" s="476">
        <f>F64+F65</f>
        <v>0</v>
      </c>
      <c r="G63" s="476">
        <f>G64+G65</f>
        <v>0</v>
      </c>
      <c r="H63" s="476">
        <f>I63+Q63</f>
        <v>78</v>
      </c>
      <c r="I63" s="476">
        <f aca="true" t="shared" si="17" ref="I63:R63">I64+I65</f>
        <v>47</v>
      </c>
      <c r="J63" s="476">
        <f t="shared" si="17"/>
        <v>26</v>
      </c>
      <c r="K63" s="476">
        <f t="shared" si="17"/>
        <v>1</v>
      </c>
      <c r="L63" s="476">
        <f t="shared" si="17"/>
        <v>20</v>
      </c>
      <c r="M63" s="476">
        <f t="shared" si="17"/>
        <v>0</v>
      </c>
      <c r="N63" s="476">
        <f t="shared" si="17"/>
        <v>0</v>
      </c>
      <c r="O63" s="476">
        <f t="shared" si="17"/>
        <v>0</v>
      </c>
      <c r="P63" s="476">
        <f t="shared" si="17"/>
        <v>0</v>
      </c>
      <c r="Q63" s="476">
        <f t="shared" si="17"/>
        <v>31</v>
      </c>
      <c r="R63" s="476">
        <f t="shared" si="17"/>
        <v>51</v>
      </c>
      <c r="S63" s="477">
        <f>SUM(J63:K63)/SUM(I63)*100%</f>
        <v>0.574468085106383</v>
      </c>
    </row>
    <row r="64" spans="1:19" ht="18.75" customHeight="1">
      <c r="A64" s="420" t="s">
        <v>43</v>
      </c>
      <c r="B64" s="452" t="s">
        <v>459</v>
      </c>
      <c r="C64" s="479">
        <f>D64+E64</f>
        <v>13</v>
      </c>
      <c r="D64" s="510">
        <v>7</v>
      </c>
      <c r="E64" s="506">
        <v>6</v>
      </c>
      <c r="F64" s="506"/>
      <c r="G64" s="507">
        <v>0</v>
      </c>
      <c r="H64" s="479">
        <f t="shared" si="10"/>
        <v>13</v>
      </c>
      <c r="I64" s="479">
        <f t="shared" si="8"/>
        <v>6</v>
      </c>
      <c r="J64" s="453">
        <v>1</v>
      </c>
      <c r="K64" s="493">
        <v>1</v>
      </c>
      <c r="L64" s="453">
        <v>4</v>
      </c>
      <c r="M64" s="453">
        <v>0</v>
      </c>
      <c r="N64" s="453">
        <v>0</v>
      </c>
      <c r="O64" s="453">
        <v>0</v>
      </c>
      <c r="P64" s="453">
        <v>0</v>
      </c>
      <c r="Q64" s="453">
        <v>7</v>
      </c>
      <c r="R64" s="479">
        <f>(C64-F64-J64-K64)+G64</f>
        <v>11</v>
      </c>
      <c r="S64" s="485">
        <f>SUM(J64:K64)/SUM(I64)*100%</f>
        <v>0.3333333333333333</v>
      </c>
    </row>
    <row r="65" spans="1:19" ht="18" customHeight="1">
      <c r="A65" s="420" t="s">
        <v>44</v>
      </c>
      <c r="B65" s="452" t="s">
        <v>460</v>
      </c>
      <c r="C65" s="479">
        <f>D65+E65</f>
        <v>65</v>
      </c>
      <c r="D65" s="510">
        <v>24</v>
      </c>
      <c r="E65" s="506">
        <v>41</v>
      </c>
      <c r="F65" s="506"/>
      <c r="G65" s="507">
        <v>0</v>
      </c>
      <c r="H65" s="479">
        <f t="shared" si="10"/>
        <v>65</v>
      </c>
      <c r="I65" s="479">
        <f t="shared" si="8"/>
        <v>41</v>
      </c>
      <c r="J65" s="453">
        <v>25</v>
      </c>
      <c r="K65" s="453">
        <v>0</v>
      </c>
      <c r="L65" s="453">
        <v>16</v>
      </c>
      <c r="M65" s="453">
        <v>0</v>
      </c>
      <c r="N65" s="453">
        <v>0</v>
      </c>
      <c r="O65" s="453">
        <v>0</v>
      </c>
      <c r="P65" s="453">
        <v>0</v>
      </c>
      <c r="Q65" s="453">
        <v>24</v>
      </c>
      <c r="R65" s="479">
        <f>(C65-F65-J65-K65)+G65</f>
        <v>40</v>
      </c>
      <c r="S65" s="485">
        <f>SUM(J65:K65)/SUM(I65)*100%</f>
        <v>0.6097560975609756</v>
      </c>
    </row>
    <row r="66" spans="1:22" ht="18.75" customHeight="1" hidden="1">
      <c r="A66" s="899"/>
      <c r="B66" s="899"/>
      <c r="C66" s="899"/>
      <c r="D66" s="899"/>
      <c r="E66" s="899"/>
      <c r="F66" s="899"/>
      <c r="G66" s="899"/>
      <c r="H66" s="899"/>
      <c r="I66" s="899"/>
      <c r="J66" s="899"/>
      <c r="K66" s="899"/>
      <c r="L66" s="899"/>
      <c r="M66" s="899"/>
      <c r="N66" s="899"/>
      <c r="O66" s="899"/>
      <c r="P66" s="899"/>
      <c r="Q66" s="899"/>
      <c r="R66" s="899"/>
      <c r="S66" s="899"/>
      <c r="T66" s="457"/>
      <c r="U66" s="457"/>
      <c r="V66" s="457"/>
    </row>
    <row r="67" spans="1:19" s="379" customFormat="1" ht="29.25" customHeight="1">
      <c r="A67" s="883"/>
      <c r="B67" s="883"/>
      <c r="C67" s="883"/>
      <c r="D67" s="883"/>
      <c r="E67" s="883"/>
      <c r="F67" s="409"/>
      <c r="G67" s="409"/>
      <c r="H67" s="409"/>
      <c r="I67" s="409"/>
      <c r="J67" s="409"/>
      <c r="K67" s="409"/>
      <c r="L67" s="409"/>
      <c r="M67" s="409"/>
      <c r="N67" s="884" t="str">
        <f>'Thong tin'!B8</f>
        <v>Tuyên Quang, ngày  05 tháng 02  năm 2018</v>
      </c>
      <c r="O67" s="884"/>
      <c r="P67" s="884"/>
      <c r="Q67" s="884"/>
      <c r="R67" s="884"/>
      <c r="S67" s="884"/>
    </row>
    <row r="68" spans="1:19" s="380" customFormat="1" ht="19.5" customHeight="1">
      <c r="A68" s="411"/>
      <c r="B68" s="903" t="s">
        <v>4</v>
      </c>
      <c r="C68" s="903"/>
      <c r="D68" s="903"/>
      <c r="E68" s="903"/>
      <c r="F68" s="407"/>
      <c r="G68" s="407"/>
      <c r="H68" s="407"/>
      <c r="I68" s="407"/>
      <c r="J68" s="407"/>
      <c r="K68" s="407"/>
      <c r="L68" s="407"/>
      <c r="M68" s="407"/>
      <c r="N68" s="882" t="str">
        <f>'Thong tin'!B7</f>
        <v>CỤC TRƯỞNG</v>
      </c>
      <c r="O68" s="882"/>
      <c r="P68" s="882"/>
      <c r="Q68" s="882"/>
      <c r="R68" s="882"/>
      <c r="S68" s="882"/>
    </row>
    <row r="69" spans="1:19" ht="18.75">
      <c r="A69" s="405"/>
      <c r="B69" s="847"/>
      <c r="C69" s="847"/>
      <c r="D69" s="847"/>
      <c r="E69" s="406"/>
      <c r="F69" s="406"/>
      <c r="G69" s="406"/>
      <c r="H69" s="406"/>
      <c r="I69" s="406"/>
      <c r="J69" s="406"/>
      <c r="K69" s="406"/>
      <c r="L69" s="406"/>
      <c r="M69" s="406"/>
      <c r="N69" s="846"/>
      <c r="O69" s="846"/>
      <c r="P69" s="846"/>
      <c r="Q69" s="846"/>
      <c r="R69" s="846"/>
      <c r="S69" s="846"/>
    </row>
    <row r="70" spans="1:19" ht="18.75">
      <c r="A70" s="405"/>
      <c r="B70" s="405"/>
      <c r="C70" s="405"/>
      <c r="D70" s="406"/>
      <c r="E70" s="406"/>
      <c r="F70" s="406"/>
      <c r="G70" s="406"/>
      <c r="H70" s="406"/>
      <c r="I70" s="406"/>
      <c r="J70" s="406"/>
      <c r="K70" s="406"/>
      <c r="L70" s="406"/>
      <c r="M70" s="406"/>
      <c r="N70" s="406"/>
      <c r="O70" s="406"/>
      <c r="P70" s="406"/>
      <c r="Q70" s="406"/>
      <c r="R70" s="405"/>
      <c r="S70" s="405"/>
    </row>
    <row r="71" spans="1:19" ht="18.75">
      <c r="A71" s="405"/>
      <c r="B71" s="846"/>
      <c r="C71" s="846"/>
      <c r="D71" s="846"/>
      <c r="E71" s="846"/>
      <c r="F71" s="406"/>
      <c r="G71" s="406"/>
      <c r="H71" s="406"/>
      <c r="I71" s="406"/>
      <c r="J71" s="406"/>
      <c r="K71" s="406"/>
      <c r="L71" s="406"/>
      <c r="M71" s="406"/>
      <c r="N71" s="406"/>
      <c r="O71" s="406"/>
      <c r="P71" s="846"/>
      <c r="Q71" s="846"/>
      <c r="R71" s="846"/>
      <c r="S71" s="405"/>
    </row>
    <row r="72" spans="1:19" ht="15.75" customHeight="1">
      <c r="A72" s="412"/>
      <c r="B72" s="405"/>
      <c r="C72" s="405"/>
      <c r="D72" s="406"/>
      <c r="E72" s="406"/>
      <c r="F72" s="406"/>
      <c r="G72" s="406"/>
      <c r="H72" s="406"/>
      <c r="I72" s="406"/>
      <c r="J72" s="406"/>
      <c r="K72" s="406"/>
      <c r="L72" s="406"/>
      <c r="M72" s="406"/>
      <c r="N72" s="406"/>
      <c r="O72" s="406"/>
      <c r="P72" s="406"/>
      <c r="Q72" s="406"/>
      <c r="R72" s="405"/>
      <c r="S72" s="405"/>
    </row>
    <row r="73" spans="1:19" ht="15.75" customHeight="1">
      <c r="A73" s="405"/>
      <c r="B73" s="898"/>
      <c r="C73" s="898"/>
      <c r="D73" s="898"/>
      <c r="E73" s="898"/>
      <c r="F73" s="898"/>
      <c r="G73" s="898"/>
      <c r="H73" s="898"/>
      <c r="I73" s="898"/>
      <c r="J73" s="898"/>
      <c r="K73" s="898"/>
      <c r="L73" s="898"/>
      <c r="M73" s="898"/>
      <c r="N73" s="898"/>
      <c r="O73" s="898"/>
      <c r="P73" s="406"/>
      <c r="Q73" s="406"/>
      <c r="R73" s="405"/>
      <c r="S73" s="405"/>
    </row>
    <row r="74" spans="1:19" ht="18.75">
      <c r="A74" s="408"/>
      <c r="B74" s="408"/>
      <c r="C74" s="408"/>
      <c r="D74" s="408"/>
      <c r="E74" s="408"/>
      <c r="F74" s="408"/>
      <c r="G74" s="408"/>
      <c r="H74" s="408"/>
      <c r="I74" s="408"/>
      <c r="J74" s="408"/>
      <c r="K74" s="408"/>
      <c r="L74" s="408"/>
      <c r="M74" s="408"/>
      <c r="N74" s="408"/>
      <c r="O74" s="408"/>
      <c r="P74" s="408"/>
      <c r="Q74" s="405"/>
      <c r="R74" s="405"/>
      <c r="S74" s="405"/>
    </row>
    <row r="75" spans="1:19" ht="18.75">
      <c r="A75" s="405"/>
      <c r="B75" s="405"/>
      <c r="C75" s="405"/>
      <c r="D75" s="405"/>
      <c r="E75" s="405"/>
      <c r="F75" s="405"/>
      <c r="G75" s="405"/>
      <c r="H75" s="405"/>
      <c r="I75" s="405"/>
      <c r="J75" s="405"/>
      <c r="K75" s="405"/>
      <c r="L75" s="405"/>
      <c r="M75" s="405"/>
      <c r="N75" s="405"/>
      <c r="O75" s="405"/>
      <c r="P75" s="405"/>
      <c r="Q75" s="405"/>
      <c r="R75" s="405"/>
      <c r="S75" s="405"/>
    </row>
    <row r="76" spans="1:19" ht="18.75">
      <c r="A76" s="405"/>
      <c r="B76" s="862" t="str">
        <f>'Thong tin'!B5</f>
        <v>Duy Thị Thúy</v>
      </c>
      <c r="C76" s="862"/>
      <c r="D76" s="862"/>
      <c r="E76" s="862"/>
      <c r="F76" s="405"/>
      <c r="G76" s="405"/>
      <c r="H76" s="405"/>
      <c r="I76" s="405"/>
      <c r="J76" s="405"/>
      <c r="K76" s="405"/>
      <c r="L76" s="405"/>
      <c r="M76" s="405"/>
      <c r="N76" s="862" t="str">
        <f>'Thong tin'!B6</f>
        <v>Nguyễn Tuyên </v>
      </c>
      <c r="O76" s="862"/>
      <c r="P76" s="862"/>
      <c r="Q76" s="862"/>
      <c r="R76" s="862"/>
      <c r="S76" s="862"/>
    </row>
    <row r="77" spans="1:19" ht="18.75">
      <c r="A77" s="388"/>
      <c r="B77" s="388"/>
      <c r="C77" s="388"/>
      <c r="D77" s="388"/>
      <c r="E77" s="388"/>
      <c r="F77" s="388"/>
      <c r="G77" s="388"/>
      <c r="H77" s="388"/>
      <c r="I77" s="388"/>
      <c r="J77" s="388"/>
      <c r="K77" s="388"/>
      <c r="L77" s="388"/>
      <c r="M77" s="388"/>
      <c r="N77" s="388"/>
      <c r="O77" s="388"/>
      <c r="P77" s="388"/>
      <c r="Q77" s="388"/>
      <c r="R77" s="388"/>
      <c r="S77" s="388"/>
    </row>
  </sheetData>
  <sheetProtection/>
  <mergeCells count="37">
    <mergeCell ref="R6:R9"/>
    <mergeCell ref="C7:C9"/>
    <mergeCell ref="N76:S76"/>
    <mergeCell ref="D7:E7"/>
    <mergeCell ref="D8:D9"/>
    <mergeCell ref="E8:E9"/>
    <mergeCell ref="J8:P8"/>
    <mergeCell ref="B76:E76"/>
    <mergeCell ref="A10:B10"/>
    <mergeCell ref="B68:E68"/>
    <mergeCell ref="A11:B11"/>
    <mergeCell ref="N69:S69"/>
    <mergeCell ref="B73:O73"/>
    <mergeCell ref="B69:D69"/>
    <mergeCell ref="B71:E71"/>
    <mergeCell ref="P71:R71"/>
    <mergeCell ref="A66:S66"/>
    <mergeCell ref="E1:O1"/>
    <mergeCell ref="E2:O2"/>
    <mergeCell ref="E3:O3"/>
    <mergeCell ref="F6:F9"/>
    <mergeCell ref="G6:G9"/>
    <mergeCell ref="H6:Q6"/>
    <mergeCell ref="C6:E6"/>
    <mergeCell ref="P4:S4"/>
    <mergeCell ref="H7:H9"/>
    <mergeCell ref="Q7:Q9"/>
    <mergeCell ref="A2:D2"/>
    <mergeCell ref="P2:S2"/>
    <mergeCell ref="A3:D3"/>
    <mergeCell ref="N68:S68"/>
    <mergeCell ref="A67:E67"/>
    <mergeCell ref="N67:S67"/>
    <mergeCell ref="A6:B9"/>
    <mergeCell ref="I8:I9"/>
    <mergeCell ref="S6:S9"/>
    <mergeCell ref="I7:P7"/>
  </mergeCells>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592" t="s">
        <v>29</v>
      </c>
      <c r="B1" s="592"/>
      <c r="C1" s="592"/>
      <c r="D1" s="592"/>
      <c r="E1" s="591" t="s">
        <v>359</v>
      </c>
      <c r="F1" s="591"/>
      <c r="G1" s="591"/>
      <c r="H1" s="591"/>
      <c r="I1" s="591"/>
      <c r="J1" s="591"/>
      <c r="K1" s="591"/>
      <c r="L1" s="31" t="s">
        <v>335</v>
      </c>
      <c r="M1" s="31"/>
      <c r="N1" s="31"/>
      <c r="O1" s="32"/>
      <c r="P1" s="32"/>
    </row>
    <row r="2" spans="1:16" ht="15.75" customHeight="1">
      <c r="A2" s="593" t="s">
        <v>226</v>
      </c>
      <c r="B2" s="593"/>
      <c r="C2" s="593"/>
      <c r="D2" s="593"/>
      <c r="E2" s="591"/>
      <c r="F2" s="591"/>
      <c r="G2" s="591"/>
      <c r="H2" s="591"/>
      <c r="I2" s="591"/>
      <c r="J2" s="591"/>
      <c r="K2" s="591"/>
      <c r="L2" s="583" t="s">
        <v>238</v>
      </c>
      <c r="M2" s="583"/>
      <c r="N2" s="583"/>
      <c r="O2" s="35"/>
      <c r="P2" s="32"/>
    </row>
    <row r="3" spans="1:16" ht="18" customHeight="1">
      <c r="A3" s="593" t="s">
        <v>227</v>
      </c>
      <c r="B3" s="593"/>
      <c r="C3" s="593"/>
      <c r="D3" s="593"/>
      <c r="E3" s="594" t="s">
        <v>355</v>
      </c>
      <c r="F3" s="594"/>
      <c r="G3" s="594"/>
      <c r="H3" s="594"/>
      <c r="I3" s="594"/>
      <c r="J3" s="594"/>
      <c r="K3" s="36"/>
      <c r="L3" s="584" t="s">
        <v>354</v>
      </c>
      <c r="M3" s="584"/>
      <c r="N3" s="584"/>
      <c r="O3" s="32"/>
      <c r="P3" s="32"/>
    </row>
    <row r="4" spans="1:16" ht="21" customHeight="1">
      <c r="A4" s="590" t="s">
        <v>241</v>
      </c>
      <c r="B4" s="590"/>
      <c r="C4" s="590"/>
      <c r="D4" s="590"/>
      <c r="E4" s="39"/>
      <c r="F4" s="40"/>
      <c r="G4" s="41"/>
      <c r="H4" s="41"/>
      <c r="I4" s="41"/>
      <c r="J4" s="41"/>
      <c r="K4" s="32"/>
      <c r="L4" s="583" t="s">
        <v>233</v>
      </c>
      <c r="M4" s="583"/>
      <c r="N4" s="583"/>
      <c r="O4" s="35"/>
      <c r="P4" s="32"/>
    </row>
    <row r="5" spans="1:16" ht="18" customHeight="1">
      <c r="A5" s="41"/>
      <c r="B5" s="32"/>
      <c r="C5" s="42"/>
      <c r="D5" s="588"/>
      <c r="E5" s="588"/>
      <c r="F5" s="588"/>
      <c r="G5" s="588"/>
      <c r="H5" s="588"/>
      <c r="I5" s="588"/>
      <c r="J5" s="588"/>
      <c r="K5" s="588"/>
      <c r="L5" s="43" t="s">
        <v>242</v>
      </c>
      <c r="M5" s="43"/>
      <c r="N5" s="43"/>
      <c r="O5" s="32"/>
      <c r="P5" s="32"/>
    </row>
    <row r="6" spans="1:18" ht="33" customHeight="1">
      <c r="A6" s="575" t="s">
        <v>53</v>
      </c>
      <c r="B6" s="576"/>
      <c r="C6" s="589" t="s">
        <v>243</v>
      </c>
      <c r="D6" s="589"/>
      <c r="E6" s="589"/>
      <c r="F6" s="589"/>
      <c r="G6" s="585" t="s">
        <v>7</v>
      </c>
      <c r="H6" s="586"/>
      <c r="I6" s="586"/>
      <c r="J6" s="586"/>
      <c r="K6" s="586"/>
      <c r="L6" s="586"/>
      <c r="M6" s="586"/>
      <c r="N6" s="587"/>
      <c r="O6" s="601" t="s">
        <v>244</v>
      </c>
      <c r="P6" s="602"/>
      <c r="Q6" s="602"/>
      <c r="R6" s="603"/>
    </row>
    <row r="7" spans="1:18" ht="29.25" customHeight="1">
      <c r="A7" s="577"/>
      <c r="B7" s="578"/>
      <c r="C7" s="589"/>
      <c r="D7" s="589"/>
      <c r="E7" s="589"/>
      <c r="F7" s="589"/>
      <c r="G7" s="585" t="s">
        <v>245</v>
      </c>
      <c r="H7" s="586"/>
      <c r="I7" s="586"/>
      <c r="J7" s="587"/>
      <c r="K7" s="585" t="s">
        <v>88</v>
      </c>
      <c r="L7" s="586"/>
      <c r="M7" s="586"/>
      <c r="N7" s="587"/>
      <c r="O7" s="45" t="s">
        <v>246</v>
      </c>
      <c r="P7" s="45" t="s">
        <v>247</v>
      </c>
      <c r="Q7" s="604" t="s">
        <v>248</v>
      </c>
      <c r="R7" s="604" t="s">
        <v>249</v>
      </c>
    </row>
    <row r="8" spans="1:18" ht="26.25" customHeight="1">
      <c r="A8" s="577"/>
      <c r="B8" s="578"/>
      <c r="C8" s="572" t="s">
        <v>85</v>
      </c>
      <c r="D8" s="573"/>
      <c r="E8" s="572" t="s">
        <v>84</v>
      </c>
      <c r="F8" s="573"/>
      <c r="G8" s="572" t="s">
        <v>86</v>
      </c>
      <c r="H8" s="574"/>
      <c r="I8" s="572" t="s">
        <v>87</v>
      </c>
      <c r="J8" s="574"/>
      <c r="K8" s="572" t="s">
        <v>89</v>
      </c>
      <c r="L8" s="574"/>
      <c r="M8" s="572" t="s">
        <v>90</v>
      </c>
      <c r="N8" s="574"/>
      <c r="O8" s="606" t="s">
        <v>250</v>
      </c>
      <c r="P8" s="607" t="s">
        <v>251</v>
      </c>
      <c r="Q8" s="604"/>
      <c r="R8" s="604"/>
    </row>
    <row r="9" spans="1:18" ht="30.75" customHeight="1">
      <c r="A9" s="577"/>
      <c r="B9" s="578"/>
      <c r="C9" s="46" t="s">
        <v>3</v>
      </c>
      <c r="D9" s="44" t="s">
        <v>9</v>
      </c>
      <c r="E9" s="44" t="s">
        <v>3</v>
      </c>
      <c r="F9" s="44" t="s">
        <v>9</v>
      </c>
      <c r="G9" s="47" t="s">
        <v>3</v>
      </c>
      <c r="H9" s="47" t="s">
        <v>9</v>
      </c>
      <c r="I9" s="47" t="s">
        <v>3</v>
      </c>
      <c r="J9" s="47" t="s">
        <v>9</v>
      </c>
      <c r="K9" s="47" t="s">
        <v>3</v>
      </c>
      <c r="L9" s="47" t="s">
        <v>9</v>
      </c>
      <c r="M9" s="47" t="s">
        <v>3</v>
      </c>
      <c r="N9" s="47" t="s">
        <v>9</v>
      </c>
      <c r="O9" s="606"/>
      <c r="P9" s="608"/>
      <c r="Q9" s="605"/>
      <c r="R9" s="605"/>
    </row>
    <row r="10" spans="1:18" s="52" customFormat="1" ht="18" customHeight="1">
      <c r="A10" s="597" t="s">
        <v>6</v>
      </c>
      <c r="B10" s="597"/>
      <c r="C10" s="48">
        <v>1</v>
      </c>
      <c r="D10" s="48">
        <v>2</v>
      </c>
      <c r="E10" s="48">
        <v>3</v>
      </c>
      <c r="F10" s="48">
        <v>4</v>
      </c>
      <c r="G10" s="48">
        <v>5</v>
      </c>
      <c r="H10" s="48">
        <v>6</v>
      </c>
      <c r="I10" s="48">
        <v>7</v>
      </c>
      <c r="J10" s="48">
        <v>8</v>
      </c>
      <c r="K10" s="48">
        <v>9</v>
      </c>
      <c r="L10" s="48">
        <v>10</v>
      </c>
      <c r="M10" s="48">
        <v>11</v>
      </c>
      <c r="N10" s="48">
        <v>12</v>
      </c>
      <c r="O10" s="49" t="s">
        <v>82</v>
      </c>
      <c r="P10" s="49" t="s">
        <v>83</v>
      </c>
      <c r="Q10" s="50"/>
      <c r="R10" s="51"/>
    </row>
    <row r="11" spans="1:18" s="52" customFormat="1" ht="18" customHeight="1" hidden="1">
      <c r="A11" s="599" t="s">
        <v>252</v>
      </c>
      <c r="B11" s="600"/>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581" t="s">
        <v>356</v>
      </c>
      <c r="B12" s="582"/>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579" t="s">
        <v>31</v>
      </c>
      <c r="B13" s="580"/>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253</v>
      </c>
    </row>
    <row r="14" spans="1:37" s="52" customFormat="1" ht="18" customHeight="1">
      <c r="A14" s="59" t="s">
        <v>0</v>
      </c>
      <c r="B14" s="60" t="s">
        <v>76</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254</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255</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256</v>
      </c>
    </row>
    <row r="18" spans="1:18" s="70" customFormat="1" ht="18" customHeight="1">
      <c r="A18" s="66" t="s">
        <v>45</v>
      </c>
      <c r="B18" s="67" t="s">
        <v>257</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54</v>
      </c>
      <c r="B19" s="67" t="s">
        <v>258</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55</v>
      </c>
      <c r="B20" s="71" t="s">
        <v>259</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56</v>
      </c>
      <c r="B21" s="67" t="s">
        <v>260</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261</v>
      </c>
      <c r="AK21" s="52" t="s">
        <v>262</v>
      </c>
      <c r="AL21" s="52" t="s">
        <v>263</v>
      </c>
      <c r="AM21" s="63" t="s">
        <v>264</v>
      </c>
    </row>
    <row r="22" spans="1:39" s="52" customFormat="1" ht="18" customHeight="1">
      <c r="A22" s="66" t="s">
        <v>57</v>
      </c>
      <c r="B22" s="67" t="s">
        <v>265</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266</v>
      </c>
    </row>
    <row r="23" spans="1:18" s="52" customFormat="1" ht="18" customHeight="1">
      <c r="A23" s="66" t="s">
        <v>58</v>
      </c>
      <c r="B23" s="67" t="s">
        <v>267</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59</v>
      </c>
      <c r="B24" s="67" t="s">
        <v>268</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261</v>
      </c>
    </row>
    <row r="25" spans="1:36" s="52" customFormat="1" ht="18" customHeight="1">
      <c r="A25" s="66" t="s">
        <v>79</v>
      </c>
      <c r="B25" s="67" t="s">
        <v>269</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270</v>
      </c>
    </row>
    <row r="26" spans="1:44" s="52" customFormat="1" ht="18" customHeight="1">
      <c r="A26" s="66" t="s">
        <v>80</v>
      </c>
      <c r="B26" s="67" t="s">
        <v>271</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598" t="s">
        <v>357</v>
      </c>
      <c r="C28" s="598"/>
      <c r="D28" s="598"/>
      <c r="E28" s="598"/>
      <c r="F28" s="75"/>
      <c r="G28" s="76"/>
      <c r="H28" s="76"/>
      <c r="I28" s="76"/>
      <c r="J28" s="598" t="s">
        <v>358</v>
      </c>
      <c r="K28" s="598"/>
      <c r="L28" s="598"/>
      <c r="M28" s="598"/>
      <c r="N28" s="598"/>
      <c r="O28" s="77"/>
      <c r="P28" s="77"/>
      <c r="AG28" s="78" t="s">
        <v>273</v>
      </c>
      <c r="AI28" s="79">
        <f>82/88</f>
        <v>0.9318181818181818</v>
      </c>
    </row>
    <row r="29" spans="1:16" s="85" customFormat="1" ht="19.5" customHeight="1">
      <c r="A29" s="80"/>
      <c r="B29" s="571" t="s">
        <v>35</v>
      </c>
      <c r="C29" s="571"/>
      <c r="D29" s="571"/>
      <c r="E29" s="571"/>
      <c r="F29" s="82"/>
      <c r="G29" s="83"/>
      <c r="H29" s="83"/>
      <c r="I29" s="83"/>
      <c r="J29" s="571" t="s">
        <v>274</v>
      </c>
      <c r="K29" s="571"/>
      <c r="L29" s="571"/>
      <c r="M29" s="571"/>
      <c r="N29" s="571"/>
      <c r="O29" s="84"/>
      <c r="P29" s="84"/>
    </row>
    <row r="30" spans="1:16" s="85" customFormat="1" ht="19.5" customHeight="1">
      <c r="A30" s="80"/>
      <c r="B30" s="595"/>
      <c r="C30" s="595"/>
      <c r="D30" s="595"/>
      <c r="E30" s="82"/>
      <c r="F30" s="82"/>
      <c r="G30" s="83"/>
      <c r="H30" s="83"/>
      <c r="I30" s="83"/>
      <c r="J30" s="596"/>
      <c r="K30" s="596"/>
      <c r="L30" s="596"/>
      <c r="M30" s="596"/>
      <c r="N30" s="596"/>
      <c r="O30" s="84"/>
      <c r="P30" s="84"/>
    </row>
    <row r="31" spans="1:16" s="85" customFormat="1" ht="8.25" customHeight="1">
      <c r="A31" s="80"/>
      <c r="B31" s="86"/>
      <c r="C31" s="86" t="s">
        <v>81</v>
      </c>
      <c r="D31" s="86"/>
      <c r="E31" s="87"/>
      <c r="F31" s="87"/>
      <c r="G31" s="88"/>
      <c r="H31" s="88"/>
      <c r="I31" s="88"/>
      <c r="J31" s="86"/>
      <c r="K31" s="86"/>
      <c r="L31" s="86"/>
      <c r="M31" s="86"/>
      <c r="N31" s="86"/>
      <c r="O31" s="84"/>
      <c r="P31" s="84"/>
    </row>
    <row r="32" spans="1:16" s="85" customFormat="1" ht="9" customHeight="1">
      <c r="A32" s="80"/>
      <c r="B32" s="610" t="s">
        <v>275</v>
      </c>
      <c r="C32" s="610"/>
      <c r="D32" s="610"/>
      <c r="E32" s="610"/>
      <c r="F32" s="87"/>
      <c r="G32" s="88"/>
      <c r="H32" s="88"/>
      <c r="I32" s="88"/>
      <c r="J32" s="609" t="s">
        <v>275</v>
      </c>
      <c r="K32" s="609"/>
      <c r="L32" s="609"/>
      <c r="M32" s="609"/>
      <c r="N32" s="609"/>
      <c r="O32" s="84"/>
      <c r="P32" s="84"/>
    </row>
    <row r="33" spans="1:16" s="85" customFormat="1" ht="19.5" customHeight="1">
      <c r="A33" s="80"/>
      <c r="B33" s="571" t="s">
        <v>276</v>
      </c>
      <c r="C33" s="571"/>
      <c r="D33" s="571"/>
      <c r="E33" s="571"/>
      <c r="F33" s="82"/>
      <c r="G33" s="83"/>
      <c r="H33" s="83"/>
      <c r="I33" s="83"/>
      <c r="J33" s="81"/>
      <c r="K33" s="571" t="s">
        <v>276</v>
      </c>
      <c r="L33" s="571"/>
      <c r="M33" s="571"/>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569" t="s">
        <v>229</v>
      </c>
      <c r="C36" s="569"/>
      <c r="D36" s="569"/>
      <c r="E36" s="569"/>
      <c r="F36" s="91"/>
      <c r="G36" s="91"/>
      <c r="H36" s="91"/>
      <c r="I36" s="91"/>
      <c r="J36" s="570" t="s">
        <v>230</v>
      </c>
      <c r="K36" s="570"/>
      <c r="L36" s="570"/>
      <c r="M36" s="570"/>
      <c r="N36" s="570"/>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46" t="s">
        <v>26</v>
      </c>
      <c r="B1" s="646"/>
      <c r="C1" s="98"/>
      <c r="D1" s="649" t="s">
        <v>336</v>
      </c>
      <c r="E1" s="649"/>
      <c r="F1" s="649"/>
      <c r="G1" s="649"/>
      <c r="H1" s="649"/>
      <c r="I1" s="649"/>
      <c r="J1" s="649"/>
      <c r="K1" s="649"/>
      <c r="L1" s="649"/>
      <c r="M1" s="620" t="s">
        <v>277</v>
      </c>
      <c r="N1" s="621"/>
      <c r="O1" s="621"/>
      <c r="P1" s="621"/>
    </row>
    <row r="2" spans="1:16" s="42" customFormat="1" ht="34.5" customHeight="1">
      <c r="A2" s="648" t="s">
        <v>278</v>
      </c>
      <c r="B2" s="648"/>
      <c r="C2" s="648"/>
      <c r="D2" s="649"/>
      <c r="E2" s="649"/>
      <c r="F2" s="649"/>
      <c r="G2" s="649"/>
      <c r="H2" s="649"/>
      <c r="I2" s="649"/>
      <c r="J2" s="649"/>
      <c r="K2" s="649"/>
      <c r="L2" s="649"/>
      <c r="M2" s="622" t="s">
        <v>337</v>
      </c>
      <c r="N2" s="623"/>
      <c r="O2" s="623"/>
      <c r="P2" s="623"/>
    </row>
    <row r="3" spans="1:16" s="42" customFormat="1" ht="19.5" customHeight="1">
      <c r="A3" s="647" t="s">
        <v>279</v>
      </c>
      <c r="B3" s="647"/>
      <c r="C3" s="647"/>
      <c r="D3" s="649"/>
      <c r="E3" s="649"/>
      <c r="F3" s="649"/>
      <c r="G3" s="649"/>
      <c r="H3" s="649"/>
      <c r="I3" s="649"/>
      <c r="J3" s="649"/>
      <c r="K3" s="649"/>
      <c r="L3" s="649"/>
      <c r="M3" s="622" t="s">
        <v>280</v>
      </c>
      <c r="N3" s="623"/>
      <c r="O3" s="623"/>
      <c r="P3" s="623"/>
    </row>
    <row r="4" spans="1:16" s="103" customFormat="1" ht="18.75" customHeight="1">
      <c r="A4" s="99"/>
      <c r="B4" s="99"/>
      <c r="C4" s="100"/>
      <c r="D4" s="588"/>
      <c r="E4" s="588"/>
      <c r="F4" s="588"/>
      <c r="G4" s="588"/>
      <c r="H4" s="588"/>
      <c r="I4" s="588"/>
      <c r="J4" s="588"/>
      <c r="K4" s="588"/>
      <c r="L4" s="588"/>
      <c r="M4" s="101" t="s">
        <v>281</v>
      </c>
      <c r="N4" s="102"/>
      <c r="O4" s="102"/>
      <c r="P4" s="102"/>
    </row>
    <row r="5" spans="1:16" ht="49.5" customHeight="1">
      <c r="A5" s="635" t="s">
        <v>53</v>
      </c>
      <c r="B5" s="636"/>
      <c r="C5" s="641" t="s">
        <v>78</v>
      </c>
      <c r="D5" s="626"/>
      <c r="E5" s="626"/>
      <c r="F5" s="626"/>
      <c r="G5" s="626"/>
      <c r="H5" s="626"/>
      <c r="I5" s="626"/>
      <c r="J5" s="626"/>
      <c r="K5" s="624" t="s">
        <v>77</v>
      </c>
      <c r="L5" s="624"/>
      <c r="M5" s="624"/>
      <c r="N5" s="624"/>
      <c r="O5" s="624"/>
      <c r="P5" s="624"/>
    </row>
    <row r="6" spans="1:16" ht="20.25" customHeight="1">
      <c r="A6" s="637"/>
      <c r="B6" s="638"/>
      <c r="C6" s="641" t="s">
        <v>3</v>
      </c>
      <c r="D6" s="626"/>
      <c r="E6" s="626"/>
      <c r="F6" s="627"/>
      <c r="G6" s="624" t="s">
        <v>9</v>
      </c>
      <c r="H6" s="624"/>
      <c r="I6" s="624"/>
      <c r="J6" s="624"/>
      <c r="K6" s="625" t="s">
        <v>3</v>
      </c>
      <c r="L6" s="625"/>
      <c r="M6" s="625"/>
      <c r="N6" s="630" t="s">
        <v>9</v>
      </c>
      <c r="O6" s="630"/>
      <c r="P6" s="630"/>
    </row>
    <row r="7" spans="1:16" ht="52.5" customHeight="1">
      <c r="A7" s="637"/>
      <c r="B7" s="638"/>
      <c r="C7" s="642" t="s">
        <v>282</v>
      </c>
      <c r="D7" s="626" t="s">
        <v>74</v>
      </c>
      <c r="E7" s="626"/>
      <c r="F7" s="627"/>
      <c r="G7" s="624" t="s">
        <v>283</v>
      </c>
      <c r="H7" s="624" t="s">
        <v>74</v>
      </c>
      <c r="I7" s="624"/>
      <c r="J7" s="624"/>
      <c r="K7" s="624" t="s">
        <v>32</v>
      </c>
      <c r="L7" s="624" t="s">
        <v>75</v>
      </c>
      <c r="M7" s="624"/>
      <c r="N7" s="624" t="s">
        <v>60</v>
      </c>
      <c r="O7" s="624" t="s">
        <v>75</v>
      </c>
      <c r="P7" s="624"/>
    </row>
    <row r="8" spans="1:16" ht="15.75" customHeight="1">
      <c r="A8" s="637"/>
      <c r="B8" s="638"/>
      <c r="C8" s="642"/>
      <c r="D8" s="624" t="s">
        <v>36</v>
      </c>
      <c r="E8" s="624" t="s">
        <v>37</v>
      </c>
      <c r="F8" s="624" t="s">
        <v>40</v>
      </c>
      <c r="G8" s="624"/>
      <c r="H8" s="624" t="s">
        <v>36</v>
      </c>
      <c r="I8" s="624" t="s">
        <v>37</v>
      </c>
      <c r="J8" s="624" t="s">
        <v>40</v>
      </c>
      <c r="K8" s="624"/>
      <c r="L8" s="624" t="s">
        <v>14</v>
      </c>
      <c r="M8" s="624" t="s">
        <v>13</v>
      </c>
      <c r="N8" s="624"/>
      <c r="O8" s="624" t="s">
        <v>14</v>
      </c>
      <c r="P8" s="624" t="s">
        <v>13</v>
      </c>
    </row>
    <row r="9" spans="1:16" ht="44.25" customHeight="1">
      <c r="A9" s="639"/>
      <c r="B9" s="640"/>
      <c r="C9" s="643"/>
      <c r="D9" s="624"/>
      <c r="E9" s="624"/>
      <c r="F9" s="624"/>
      <c r="G9" s="624"/>
      <c r="H9" s="624"/>
      <c r="I9" s="624"/>
      <c r="J9" s="624"/>
      <c r="K9" s="624"/>
      <c r="L9" s="624"/>
      <c r="M9" s="624"/>
      <c r="N9" s="624"/>
      <c r="O9" s="624"/>
      <c r="P9" s="624"/>
    </row>
    <row r="10" spans="1:16" ht="15" customHeight="1">
      <c r="A10" s="633" t="s">
        <v>6</v>
      </c>
      <c r="B10" s="634"/>
      <c r="C10" s="105">
        <v>1</v>
      </c>
      <c r="D10" s="105" t="s">
        <v>44</v>
      </c>
      <c r="E10" s="105" t="s">
        <v>45</v>
      </c>
      <c r="F10" s="105" t="s">
        <v>54</v>
      </c>
      <c r="G10" s="105" t="s">
        <v>55</v>
      </c>
      <c r="H10" s="105" t="s">
        <v>56</v>
      </c>
      <c r="I10" s="105" t="s">
        <v>57</v>
      </c>
      <c r="J10" s="105" t="s">
        <v>58</v>
      </c>
      <c r="K10" s="105" t="s">
        <v>59</v>
      </c>
      <c r="L10" s="105" t="s">
        <v>79</v>
      </c>
      <c r="M10" s="105" t="s">
        <v>80</v>
      </c>
      <c r="N10" s="105" t="s">
        <v>81</v>
      </c>
      <c r="O10" s="105" t="s">
        <v>82</v>
      </c>
      <c r="P10" s="105" t="s">
        <v>83</v>
      </c>
    </row>
    <row r="11" spans="1:16" ht="15" customHeight="1">
      <c r="A11" s="644" t="s">
        <v>284</v>
      </c>
      <c r="B11" s="645"/>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28" t="s">
        <v>285</v>
      </c>
      <c r="B12" s="629"/>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31" t="s">
        <v>33</v>
      </c>
      <c r="B13" s="632"/>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253</v>
      </c>
    </row>
    <row r="14" spans="1:37" ht="15" customHeight="1">
      <c r="A14" s="109" t="s">
        <v>0</v>
      </c>
      <c r="B14" s="110" t="s">
        <v>76</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254</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286</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256</v>
      </c>
    </row>
    <row r="18" spans="1:16" s="42" customFormat="1" ht="15" customHeight="1">
      <c r="A18" s="116" t="s">
        <v>45</v>
      </c>
      <c r="B18" s="117" t="s">
        <v>257</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54</v>
      </c>
      <c r="B19" s="117" t="s">
        <v>258</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55</v>
      </c>
      <c r="B20" s="117" t="s">
        <v>259</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56</v>
      </c>
      <c r="B21" s="117" t="s">
        <v>260</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261</v>
      </c>
      <c r="AK21" s="42" t="s">
        <v>262</v>
      </c>
      <c r="AL21" s="42" t="s">
        <v>263</v>
      </c>
      <c r="AM21" s="113" t="s">
        <v>264</v>
      </c>
    </row>
    <row r="22" spans="1:39" s="42" customFormat="1" ht="15" customHeight="1">
      <c r="A22" s="116" t="s">
        <v>57</v>
      </c>
      <c r="B22" s="117" t="s">
        <v>265</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266</v>
      </c>
    </row>
    <row r="23" spans="1:16" s="42" customFormat="1" ht="15" customHeight="1">
      <c r="A23" s="116" t="s">
        <v>58</v>
      </c>
      <c r="B23" s="117" t="s">
        <v>267</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59</v>
      </c>
      <c r="B24" s="117" t="s">
        <v>268</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261</v>
      </c>
    </row>
    <row r="25" spans="1:36" s="42" customFormat="1" ht="15" customHeight="1">
      <c r="A25" s="116" t="s">
        <v>79</v>
      </c>
      <c r="B25" s="117" t="s">
        <v>269</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270</v>
      </c>
    </row>
    <row r="26" spans="1:44" s="42" customFormat="1" ht="15" customHeight="1">
      <c r="A26" s="116" t="s">
        <v>80</v>
      </c>
      <c r="B26" s="117" t="s">
        <v>271</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16" t="s">
        <v>338</v>
      </c>
      <c r="C28" s="617"/>
      <c r="D28" s="617"/>
      <c r="E28" s="617"/>
      <c r="F28" s="123"/>
      <c r="G28" s="123"/>
      <c r="H28" s="123"/>
      <c r="I28" s="123"/>
      <c r="J28" s="123"/>
      <c r="K28" s="611" t="s">
        <v>339</v>
      </c>
      <c r="L28" s="611"/>
      <c r="M28" s="611"/>
      <c r="N28" s="611"/>
      <c r="O28" s="611"/>
      <c r="P28" s="611"/>
      <c r="AG28" s="73" t="s">
        <v>273</v>
      </c>
      <c r="AI28" s="113">
        <f>82/88</f>
        <v>0.9318181818181818</v>
      </c>
    </row>
    <row r="29" spans="2:16" ht="16.5">
      <c r="B29" s="617"/>
      <c r="C29" s="617"/>
      <c r="D29" s="617"/>
      <c r="E29" s="617"/>
      <c r="F29" s="123"/>
      <c r="G29" s="123"/>
      <c r="H29" s="123"/>
      <c r="I29" s="123"/>
      <c r="J29" s="123"/>
      <c r="K29" s="611"/>
      <c r="L29" s="611"/>
      <c r="M29" s="611"/>
      <c r="N29" s="611"/>
      <c r="O29" s="611"/>
      <c r="P29" s="611"/>
    </row>
    <row r="30" spans="2:16" ht="21" customHeight="1">
      <c r="B30" s="617"/>
      <c r="C30" s="617"/>
      <c r="D30" s="617"/>
      <c r="E30" s="617"/>
      <c r="F30" s="123"/>
      <c r="G30" s="123"/>
      <c r="H30" s="123"/>
      <c r="I30" s="123"/>
      <c r="J30" s="123"/>
      <c r="K30" s="611"/>
      <c r="L30" s="611"/>
      <c r="M30" s="611"/>
      <c r="N30" s="611"/>
      <c r="O30" s="611"/>
      <c r="P30" s="611"/>
    </row>
    <row r="32" spans="2:16" ht="16.5" customHeight="1">
      <c r="B32" s="619" t="s">
        <v>276</v>
      </c>
      <c r="C32" s="619"/>
      <c r="D32" s="619"/>
      <c r="E32" s="124"/>
      <c r="F32" s="124"/>
      <c r="G32" s="124"/>
      <c r="H32" s="124"/>
      <c r="I32" s="124"/>
      <c r="J32" s="124"/>
      <c r="K32" s="618" t="s">
        <v>340</v>
      </c>
      <c r="L32" s="618"/>
      <c r="M32" s="618"/>
      <c r="N32" s="618"/>
      <c r="O32" s="618"/>
      <c r="P32" s="618"/>
    </row>
    <row r="33" ht="12.75" customHeight="1"/>
    <row r="34" spans="2:5" ht="15.75">
      <c r="B34" s="125"/>
      <c r="C34" s="125"/>
      <c r="D34" s="125"/>
      <c r="E34" s="125"/>
    </row>
    <row r="35" ht="15.75" hidden="1"/>
    <row r="36" spans="2:16" ht="15.75">
      <c r="B36" s="614" t="s">
        <v>229</v>
      </c>
      <c r="C36" s="614"/>
      <c r="D36" s="614"/>
      <c r="E36" s="614"/>
      <c r="F36" s="126"/>
      <c r="G36" s="126"/>
      <c r="H36" s="126"/>
      <c r="I36" s="126"/>
      <c r="K36" s="615" t="s">
        <v>230</v>
      </c>
      <c r="L36" s="615"/>
      <c r="M36" s="615"/>
      <c r="N36" s="615"/>
      <c r="O36" s="615"/>
      <c r="P36" s="615"/>
    </row>
    <row r="39" ht="15.75">
      <c r="A39" s="128" t="s">
        <v>41</v>
      </c>
    </row>
    <row r="40" spans="1:6" ht="15.75">
      <c r="A40" s="129"/>
      <c r="B40" s="130" t="s">
        <v>46</v>
      </c>
      <c r="C40" s="130"/>
      <c r="D40" s="130"/>
      <c r="E40" s="130"/>
      <c r="F40" s="130"/>
    </row>
    <row r="41" spans="1:14" ht="15.75" customHeight="1">
      <c r="A41" s="131" t="s">
        <v>25</v>
      </c>
      <c r="B41" s="613" t="s">
        <v>49</v>
      </c>
      <c r="C41" s="613"/>
      <c r="D41" s="613"/>
      <c r="E41" s="613"/>
      <c r="F41" s="613"/>
      <c r="G41" s="131"/>
      <c r="H41" s="131"/>
      <c r="I41" s="131"/>
      <c r="J41" s="131"/>
      <c r="K41" s="131"/>
      <c r="L41" s="131"/>
      <c r="M41" s="131"/>
      <c r="N41" s="131"/>
    </row>
    <row r="42" spans="1:14" ht="15" customHeight="1">
      <c r="A42" s="131"/>
      <c r="B42" s="612" t="s">
        <v>50</v>
      </c>
      <c r="C42" s="612"/>
      <c r="D42" s="612"/>
      <c r="E42" s="612"/>
      <c r="F42" s="612"/>
      <c r="G42" s="612"/>
      <c r="H42" s="132"/>
      <c r="I42" s="132"/>
      <c r="J42" s="132"/>
      <c r="K42" s="131"/>
      <c r="L42" s="131"/>
      <c r="M42" s="131"/>
      <c r="N42" s="131"/>
    </row>
  </sheetData>
  <sheetProtection/>
  <mergeCells count="45">
    <mergeCell ref="A1:B1"/>
    <mergeCell ref="E8:E9"/>
    <mergeCell ref="C6:F6"/>
    <mergeCell ref="F8:F9"/>
    <mergeCell ref="A3:C3"/>
    <mergeCell ref="A2:C2"/>
    <mergeCell ref="D1:L3"/>
    <mergeCell ref="I8:I9"/>
    <mergeCell ref="K7:K9"/>
    <mergeCell ref="J8:J9"/>
    <mergeCell ref="A13:B13"/>
    <mergeCell ref="G7:G9"/>
    <mergeCell ref="A10:B10"/>
    <mergeCell ref="A5:B9"/>
    <mergeCell ref="C5:J5"/>
    <mergeCell ref="G6:J6"/>
    <mergeCell ref="C7:C9"/>
    <mergeCell ref="H7:J7"/>
    <mergeCell ref="D8:D9"/>
    <mergeCell ref="A11:B11"/>
    <mergeCell ref="P8:P9"/>
    <mergeCell ref="O8:O9"/>
    <mergeCell ref="A12:B12"/>
    <mergeCell ref="K5:P5"/>
    <mergeCell ref="N7:N9"/>
    <mergeCell ref="N6:P6"/>
    <mergeCell ref="O7:P7"/>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592" t="s">
        <v>95</v>
      </c>
      <c r="B1" s="592"/>
      <c r="C1" s="592"/>
      <c r="D1" s="669" t="s">
        <v>341</v>
      </c>
      <c r="E1" s="669"/>
      <c r="F1" s="669"/>
      <c r="G1" s="669"/>
      <c r="H1" s="669"/>
      <c r="I1" s="669"/>
      <c r="J1" s="666" t="s">
        <v>342</v>
      </c>
      <c r="K1" s="667"/>
      <c r="L1" s="667"/>
    </row>
    <row r="2" spans="1:13" ht="15.75" customHeight="1">
      <c r="A2" s="668" t="s">
        <v>287</v>
      </c>
      <c r="B2" s="668"/>
      <c r="C2" s="668"/>
      <c r="D2" s="669"/>
      <c r="E2" s="669"/>
      <c r="F2" s="669"/>
      <c r="G2" s="669"/>
      <c r="H2" s="669"/>
      <c r="I2" s="669"/>
      <c r="J2" s="667" t="s">
        <v>288</v>
      </c>
      <c r="K2" s="667"/>
      <c r="L2" s="667"/>
      <c r="M2" s="133"/>
    </row>
    <row r="3" spans="1:13" ht="15.75" customHeight="1">
      <c r="A3" s="593" t="s">
        <v>239</v>
      </c>
      <c r="B3" s="593"/>
      <c r="C3" s="593"/>
      <c r="D3" s="669"/>
      <c r="E3" s="669"/>
      <c r="F3" s="669"/>
      <c r="G3" s="669"/>
      <c r="H3" s="669"/>
      <c r="I3" s="669"/>
      <c r="J3" s="666" t="s">
        <v>343</v>
      </c>
      <c r="K3" s="666"/>
      <c r="L3" s="666"/>
      <c r="M3" s="37"/>
    </row>
    <row r="4" spans="1:13" ht="15.75" customHeight="1">
      <c r="A4" s="677" t="s">
        <v>241</v>
      </c>
      <c r="B4" s="677"/>
      <c r="C4" s="677"/>
      <c r="D4" s="671"/>
      <c r="E4" s="671"/>
      <c r="F4" s="671"/>
      <c r="G4" s="671"/>
      <c r="H4" s="671"/>
      <c r="I4" s="671"/>
      <c r="J4" s="667" t="s">
        <v>289</v>
      </c>
      <c r="K4" s="667"/>
      <c r="L4" s="667"/>
      <c r="M4" s="133"/>
    </row>
    <row r="5" spans="1:13" ht="15.75">
      <c r="A5" s="134"/>
      <c r="B5" s="134"/>
      <c r="C5" s="34"/>
      <c r="D5" s="34"/>
      <c r="E5" s="34"/>
      <c r="F5" s="34"/>
      <c r="G5" s="34"/>
      <c r="H5" s="34"/>
      <c r="I5" s="34"/>
      <c r="J5" s="670" t="s">
        <v>8</v>
      </c>
      <c r="K5" s="670"/>
      <c r="L5" s="670"/>
      <c r="M5" s="133"/>
    </row>
    <row r="6" spans="1:14" ht="15.75">
      <c r="A6" s="652" t="s">
        <v>53</v>
      </c>
      <c r="B6" s="653"/>
      <c r="C6" s="624" t="s">
        <v>290</v>
      </c>
      <c r="D6" s="676" t="s">
        <v>291</v>
      </c>
      <c r="E6" s="676"/>
      <c r="F6" s="676"/>
      <c r="G6" s="676"/>
      <c r="H6" s="676"/>
      <c r="I6" s="676"/>
      <c r="J6" s="589" t="s">
        <v>93</v>
      </c>
      <c r="K6" s="589"/>
      <c r="L6" s="589"/>
      <c r="M6" s="678" t="s">
        <v>292</v>
      </c>
      <c r="N6" s="679" t="s">
        <v>293</v>
      </c>
    </row>
    <row r="7" spans="1:14" ht="15.75" customHeight="1">
      <c r="A7" s="654"/>
      <c r="B7" s="655"/>
      <c r="C7" s="624"/>
      <c r="D7" s="676" t="s">
        <v>7</v>
      </c>
      <c r="E7" s="676"/>
      <c r="F7" s="676"/>
      <c r="G7" s="676"/>
      <c r="H7" s="676"/>
      <c r="I7" s="676"/>
      <c r="J7" s="589"/>
      <c r="K7" s="589"/>
      <c r="L7" s="589"/>
      <c r="M7" s="678"/>
      <c r="N7" s="679"/>
    </row>
    <row r="8" spans="1:14" s="73" customFormat="1" ht="31.5" customHeight="1">
      <c r="A8" s="654"/>
      <c r="B8" s="655"/>
      <c r="C8" s="624"/>
      <c r="D8" s="589" t="s">
        <v>91</v>
      </c>
      <c r="E8" s="589" t="s">
        <v>92</v>
      </c>
      <c r="F8" s="589"/>
      <c r="G8" s="589"/>
      <c r="H8" s="589"/>
      <c r="I8" s="589"/>
      <c r="J8" s="589"/>
      <c r="K8" s="589"/>
      <c r="L8" s="589"/>
      <c r="M8" s="678"/>
      <c r="N8" s="679"/>
    </row>
    <row r="9" spans="1:14" s="73" customFormat="1" ht="15.75" customHeight="1">
      <c r="A9" s="654"/>
      <c r="B9" s="655"/>
      <c r="C9" s="624"/>
      <c r="D9" s="589"/>
      <c r="E9" s="589" t="s">
        <v>94</v>
      </c>
      <c r="F9" s="589" t="s">
        <v>7</v>
      </c>
      <c r="G9" s="589"/>
      <c r="H9" s="589"/>
      <c r="I9" s="589"/>
      <c r="J9" s="589" t="s">
        <v>7</v>
      </c>
      <c r="K9" s="589"/>
      <c r="L9" s="589"/>
      <c r="M9" s="678"/>
      <c r="N9" s="679"/>
    </row>
    <row r="10" spans="1:14" s="73" customFormat="1" ht="86.25" customHeight="1">
      <c r="A10" s="656"/>
      <c r="B10" s="657"/>
      <c r="C10" s="624"/>
      <c r="D10" s="589"/>
      <c r="E10" s="589"/>
      <c r="F10" s="104" t="s">
        <v>22</v>
      </c>
      <c r="G10" s="104" t="s">
        <v>24</v>
      </c>
      <c r="H10" s="104" t="s">
        <v>16</v>
      </c>
      <c r="I10" s="104" t="s">
        <v>23</v>
      </c>
      <c r="J10" s="104" t="s">
        <v>15</v>
      </c>
      <c r="K10" s="104" t="s">
        <v>20</v>
      </c>
      <c r="L10" s="104" t="s">
        <v>21</v>
      </c>
      <c r="M10" s="678"/>
      <c r="N10" s="679"/>
    </row>
    <row r="11" spans="1:32" ht="13.5" customHeight="1">
      <c r="A11" s="662" t="s">
        <v>5</v>
      </c>
      <c r="B11" s="663"/>
      <c r="C11" s="135">
        <v>1</v>
      </c>
      <c r="D11" s="135" t="s">
        <v>44</v>
      </c>
      <c r="E11" s="135" t="s">
        <v>45</v>
      </c>
      <c r="F11" s="135" t="s">
        <v>54</v>
      </c>
      <c r="G11" s="135" t="s">
        <v>55</v>
      </c>
      <c r="H11" s="135" t="s">
        <v>56</v>
      </c>
      <c r="I11" s="135" t="s">
        <v>57</v>
      </c>
      <c r="J11" s="135" t="s">
        <v>58</v>
      </c>
      <c r="K11" s="135" t="s">
        <v>59</v>
      </c>
      <c r="L11" s="135" t="s">
        <v>79</v>
      </c>
      <c r="M11" s="136"/>
      <c r="N11" s="137"/>
      <c r="AF11" s="33" t="s">
        <v>253</v>
      </c>
    </row>
    <row r="12" spans="1:14" ht="24" customHeight="1">
      <c r="A12" s="674" t="s">
        <v>284</v>
      </c>
      <c r="B12" s="675"/>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72" t="s">
        <v>240</v>
      </c>
      <c r="B13" s="673"/>
      <c r="C13" s="139">
        <v>59</v>
      </c>
      <c r="D13" s="139">
        <v>43</v>
      </c>
      <c r="E13" s="139">
        <v>0</v>
      </c>
      <c r="F13" s="139">
        <v>5</v>
      </c>
      <c r="G13" s="139">
        <v>2</v>
      </c>
      <c r="H13" s="139">
        <v>7</v>
      </c>
      <c r="I13" s="139">
        <v>2</v>
      </c>
      <c r="J13" s="139">
        <v>10</v>
      </c>
      <c r="K13" s="139">
        <v>44</v>
      </c>
      <c r="L13" s="139">
        <v>5</v>
      </c>
      <c r="M13" s="136"/>
      <c r="N13" s="137"/>
    </row>
    <row r="14" spans="1:37" s="52" customFormat="1" ht="16.5" customHeight="1">
      <c r="A14" s="660" t="s">
        <v>30</v>
      </c>
      <c r="B14" s="661"/>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76</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254</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256</v>
      </c>
    </row>
    <row r="18" spans="1:14" s="148" customFormat="1" ht="16.5" customHeight="1">
      <c r="A18" s="147" t="s">
        <v>44</v>
      </c>
      <c r="B18" s="68" t="s">
        <v>286</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45</v>
      </c>
      <c r="B19" s="68" t="s">
        <v>257</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54</v>
      </c>
      <c r="B20" s="68" t="s">
        <v>258</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55</v>
      </c>
      <c r="B21" s="68" t="s">
        <v>259</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261</v>
      </c>
      <c r="AK21" s="148" t="s">
        <v>262</v>
      </c>
      <c r="AL21" s="148" t="s">
        <v>263</v>
      </c>
      <c r="AM21" s="63" t="s">
        <v>264</v>
      </c>
    </row>
    <row r="22" spans="1:39" s="148" customFormat="1" ht="16.5" customHeight="1">
      <c r="A22" s="147" t="s">
        <v>56</v>
      </c>
      <c r="B22" s="68" t="s">
        <v>260</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266</v>
      </c>
    </row>
    <row r="23" spans="1:14" s="148" customFormat="1" ht="16.5" customHeight="1">
      <c r="A23" s="147" t="s">
        <v>57</v>
      </c>
      <c r="B23" s="68" t="s">
        <v>265</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58</v>
      </c>
      <c r="B24" s="68" t="s">
        <v>267</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261</v>
      </c>
    </row>
    <row r="25" spans="1:36" s="148" customFormat="1" ht="16.5" customHeight="1">
      <c r="A25" s="147" t="s">
        <v>59</v>
      </c>
      <c r="B25" s="68" t="s">
        <v>268</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270</v>
      </c>
    </row>
    <row r="26" spans="1:44" s="70" customFormat="1" ht="16.5" customHeight="1">
      <c r="A26" s="151" t="s">
        <v>79</v>
      </c>
      <c r="B26" s="68" t="s">
        <v>269</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80</v>
      </c>
      <c r="B27" s="68" t="s">
        <v>271</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273</v>
      </c>
      <c r="AI28" s="157">
        <f>82/88</f>
        <v>0.9318181818181818</v>
      </c>
    </row>
    <row r="29" spans="1:13" ht="16.5" customHeight="1">
      <c r="A29" s="598" t="s">
        <v>344</v>
      </c>
      <c r="B29" s="664"/>
      <c r="C29" s="664"/>
      <c r="D29" s="664"/>
      <c r="E29" s="158"/>
      <c r="F29" s="158"/>
      <c r="G29" s="158"/>
      <c r="H29" s="650" t="s">
        <v>294</v>
      </c>
      <c r="I29" s="650"/>
      <c r="J29" s="650"/>
      <c r="K29" s="650"/>
      <c r="L29" s="650"/>
      <c r="M29" s="159"/>
    </row>
    <row r="30" spans="1:12" ht="18.75">
      <c r="A30" s="664"/>
      <c r="B30" s="664"/>
      <c r="C30" s="664"/>
      <c r="D30" s="664"/>
      <c r="E30" s="158"/>
      <c r="F30" s="158"/>
      <c r="G30" s="158"/>
      <c r="H30" s="651" t="s">
        <v>295</v>
      </c>
      <c r="I30" s="651"/>
      <c r="J30" s="651"/>
      <c r="K30" s="651"/>
      <c r="L30" s="651"/>
    </row>
    <row r="31" spans="1:12" s="32" customFormat="1" ht="16.5" customHeight="1">
      <c r="A31" s="595"/>
      <c r="B31" s="595"/>
      <c r="C31" s="595"/>
      <c r="D31" s="595"/>
      <c r="E31" s="160"/>
      <c r="F31" s="160"/>
      <c r="G31" s="160"/>
      <c r="H31" s="596"/>
      <c r="I31" s="596"/>
      <c r="J31" s="596"/>
      <c r="K31" s="596"/>
      <c r="L31" s="596"/>
    </row>
    <row r="32" spans="1:12" ht="18.75">
      <c r="A32" s="89"/>
      <c r="B32" s="595" t="s">
        <v>276</v>
      </c>
      <c r="C32" s="595"/>
      <c r="D32" s="595"/>
      <c r="E32" s="160"/>
      <c r="F32" s="160"/>
      <c r="G32" s="160"/>
      <c r="H32" s="160"/>
      <c r="I32" s="665" t="s">
        <v>276</v>
      </c>
      <c r="J32" s="665"/>
      <c r="K32" s="665"/>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569" t="s">
        <v>229</v>
      </c>
      <c r="B37" s="569"/>
      <c r="C37" s="569"/>
      <c r="D37" s="569"/>
      <c r="E37" s="91"/>
      <c r="F37" s="91"/>
      <c r="G37" s="91"/>
      <c r="H37" s="570" t="s">
        <v>229</v>
      </c>
      <c r="I37" s="570"/>
      <c r="J37" s="570"/>
      <c r="K37" s="570"/>
      <c r="L37" s="570"/>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59" t="s">
        <v>46</v>
      </c>
      <c r="C40" s="659"/>
      <c r="D40" s="659"/>
      <c r="E40" s="659"/>
      <c r="F40" s="659"/>
      <c r="G40" s="659"/>
      <c r="H40" s="659"/>
      <c r="I40" s="659"/>
      <c r="J40" s="659"/>
      <c r="K40" s="659"/>
      <c r="L40" s="659"/>
    </row>
    <row r="41" spans="1:12" ht="16.5" customHeight="1">
      <c r="A41" s="165"/>
      <c r="B41" s="658" t="s">
        <v>48</v>
      </c>
      <c r="C41" s="658"/>
      <c r="D41" s="658"/>
      <c r="E41" s="658"/>
      <c r="F41" s="658"/>
      <c r="G41" s="658"/>
      <c r="H41" s="658"/>
      <c r="I41" s="658"/>
      <c r="J41" s="658"/>
      <c r="K41" s="658"/>
      <c r="L41" s="658"/>
    </row>
    <row r="42" ht="15.75">
      <c r="B42" s="38" t="s">
        <v>47</v>
      </c>
    </row>
  </sheetData>
  <sheetProtection/>
  <mergeCells count="38">
    <mergeCell ref="D8:D10"/>
    <mergeCell ref="F9:I9"/>
    <mergeCell ref="M6:M10"/>
    <mergeCell ref="N6:N10"/>
    <mergeCell ref="C6:C10"/>
    <mergeCell ref="E9:E10"/>
    <mergeCell ref="D6:I6"/>
    <mergeCell ref="E8:I8"/>
    <mergeCell ref="A3:C3"/>
    <mergeCell ref="D1:I3"/>
    <mergeCell ref="J5:L5"/>
    <mergeCell ref="D4:I4"/>
    <mergeCell ref="A13:B13"/>
    <mergeCell ref="A12:B12"/>
    <mergeCell ref="J9:L9"/>
    <mergeCell ref="J6:L8"/>
    <mergeCell ref="D7:I7"/>
    <mergeCell ref="A4:C4"/>
    <mergeCell ref="H37:L37"/>
    <mergeCell ref="A37:D37"/>
    <mergeCell ref="B32:D32"/>
    <mergeCell ref="I32:K32"/>
    <mergeCell ref="J1:L1"/>
    <mergeCell ref="J2:L2"/>
    <mergeCell ref="J3:L3"/>
    <mergeCell ref="J4:L4"/>
    <mergeCell ref="A1:C1"/>
    <mergeCell ref="A2:C2"/>
    <mergeCell ref="A31:D31"/>
    <mergeCell ref="H29:L29"/>
    <mergeCell ref="H30:L30"/>
    <mergeCell ref="H31:L31"/>
    <mergeCell ref="A6:B10"/>
    <mergeCell ref="B41:L41"/>
    <mergeCell ref="B40:L40"/>
    <mergeCell ref="A14:B14"/>
    <mergeCell ref="A11:B11"/>
    <mergeCell ref="A29:D3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14" t="s">
        <v>117</v>
      </c>
      <c r="B1" s="714"/>
      <c r="C1" s="714"/>
      <c r="D1" s="710" t="s">
        <v>298</v>
      </c>
      <c r="E1" s="711"/>
      <c r="F1" s="711"/>
      <c r="G1" s="711"/>
      <c r="H1" s="711"/>
      <c r="I1" s="711"/>
      <c r="J1" s="711"/>
      <c r="K1" s="711"/>
      <c r="L1" s="711"/>
      <c r="M1" s="711"/>
      <c r="N1" s="711"/>
      <c r="O1" s="212"/>
      <c r="P1" s="169" t="s">
        <v>348</v>
      </c>
      <c r="Q1" s="168"/>
      <c r="R1" s="168"/>
      <c r="S1" s="168"/>
      <c r="T1" s="168"/>
      <c r="U1" s="212"/>
    </row>
    <row r="2" spans="1:21" ht="16.5" customHeight="1">
      <c r="A2" s="712" t="s">
        <v>299</v>
      </c>
      <c r="B2" s="712"/>
      <c r="C2" s="712"/>
      <c r="D2" s="711"/>
      <c r="E2" s="711"/>
      <c r="F2" s="711"/>
      <c r="G2" s="711"/>
      <c r="H2" s="711"/>
      <c r="I2" s="711"/>
      <c r="J2" s="711"/>
      <c r="K2" s="711"/>
      <c r="L2" s="711"/>
      <c r="M2" s="711"/>
      <c r="N2" s="711"/>
      <c r="O2" s="213"/>
      <c r="P2" s="703" t="s">
        <v>300</v>
      </c>
      <c r="Q2" s="703"/>
      <c r="R2" s="703"/>
      <c r="S2" s="703"/>
      <c r="T2" s="703"/>
      <c r="U2" s="213"/>
    </row>
    <row r="3" spans="1:21" ht="16.5" customHeight="1">
      <c r="A3" s="683" t="s">
        <v>301</v>
      </c>
      <c r="B3" s="683"/>
      <c r="C3" s="683"/>
      <c r="D3" s="715" t="s">
        <v>302</v>
      </c>
      <c r="E3" s="715"/>
      <c r="F3" s="715"/>
      <c r="G3" s="715"/>
      <c r="H3" s="715"/>
      <c r="I3" s="715"/>
      <c r="J3" s="715"/>
      <c r="K3" s="715"/>
      <c r="L3" s="715"/>
      <c r="M3" s="715"/>
      <c r="N3" s="715"/>
      <c r="O3" s="213"/>
      <c r="P3" s="173" t="s">
        <v>347</v>
      </c>
      <c r="Q3" s="213"/>
      <c r="R3" s="213"/>
      <c r="S3" s="213"/>
      <c r="T3" s="213"/>
      <c r="U3" s="213"/>
    </row>
    <row r="4" spans="1:21" ht="16.5" customHeight="1">
      <c r="A4" s="716" t="s">
        <v>241</v>
      </c>
      <c r="B4" s="716"/>
      <c r="C4" s="716"/>
      <c r="D4" s="692"/>
      <c r="E4" s="692"/>
      <c r="F4" s="692"/>
      <c r="G4" s="692"/>
      <c r="H4" s="692"/>
      <c r="I4" s="692"/>
      <c r="J4" s="692"/>
      <c r="K4" s="692"/>
      <c r="L4" s="692"/>
      <c r="M4" s="692"/>
      <c r="N4" s="692"/>
      <c r="O4" s="213"/>
      <c r="P4" s="172" t="s">
        <v>280</v>
      </c>
      <c r="Q4" s="213"/>
      <c r="R4" s="213"/>
      <c r="S4" s="213"/>
      <c r="T4" s="213"/>
      <c r="U4" s="213"/>
    </row>
    <row r="5" spans="12:21" ht="16.5" customHeight="1">
      <c r="L5" s="214"/>
      <c r="M5" s="214"/>
      <c r="N5" s="214"/>
      <c r="O5" s="176"/>
      <c r="P5" s="175" t="s">
        <v>303</v>
      </c>
      <c r="Q5" s="176"/>
      <c r="R5" s="176"/>
      <c r="S5" s="176"/>
      <c r="T5" s="176"/>
      <c r="U5" s="172"/>
    </row>
    <row r="6" spans="1:21" s="217" customFormat="1" ht="15.75" customHeight="1">
      <c r="A6" s="704" t="s">
        <v>53</v>
      </c>
      <c r="B6" s="705"/>
      <c r="C6" s="688" t="s">
        <v>118</v>
      </c>
      <c r="D6" s="713" t="s">
        <v>119</v>
      </c>
      <c r="E6" s="687"/>
      <c r="F6" s="687"/>
      <c r="G6" s="687"/>
      <c r="H6" s="687"/>
      <c r="I6" s="687"/>
      <c r="J6" s="687"/>
      <c r="K6" s="687"/>
      <c r="L6" s="687"/>
      <c r="M6" s="687"/>
      <c r="N6" s="687"/>
      <c r="O6" s="687"/>
      <c r="P6" s="687"/>
      <c r="Q6" s="687"/>
      <c r="R6" s="687"/>
      <c r="S6" s="687"/>
      <c r="T6" s="688" t="s">
        <v>120</v>
      </c>
      <c r="U6" s="216"/>
    </row>
    <row r="7" spans="1:20" s="218" customFormat="1" ht="12.75" customHeight="1">
      <c r="A7" s="706"/>
      <c r="B7" s="707"/>
      <c r="C7" s="688"/>
      <c r="D7" s="689" t="s">
        <v>115</v>
      </c>
      <c r="E7" s="687" t="s">
        <v>7</v>
      </c>
      <c r="F7" s="687"/>
      <c r="G7" s="687"/>
      <c r="H7" s="687"/>
      <c r="I7" s="687"/>
      <c r="J7" s="687"/>
      <c r="K7" s="687"/>
      <c r="L7" s="687"/>
      <c r="M7" s="687"/>
      <c r="N7" s="687"/>
      <c r="O7" s="687"/>
      <c r="P7" s="687"/>
      <c r="Q7" s="687"/>
      <c r="R7" s="687"/>
      <c r="S7" s="687"/>
      <c r="T7" s="688"/>
    </row>
    <row r="8" spans="1:21" s="218" customFormat="1" ht="43.5" customHeight="1">
      <c r="A8" s="706"/>
      <c r="B8" s="707"/>
      <c r="C8" s="688"/>
      <c r="D8" s="690"/>
      <c r="E8" s="720" t="s">
        <v>121</v>
      </c>
      <c r="F8" s="688"/>
      <c r="G8" s="688"/>
      <c r="H8" s="688" t="s">
        <v>122</v>
      </c>
      <c r="I8" s="688"/>
      <c r="J8" s="688"/>
      <c r="K8" s="688" t="s">
        <v>123</v>
      </c>
      <c r="L8" s="688"/>
      <c r="M8" s="688" t="s">
        <v>124</v>
      </c>
      <c r="N8" s="688"/>
      <c r="O8" s="688"/>
      <c r="P8" s="688" t="s">
        <v>125</v>
      </c>
      <c r="Q8" s="688" t="s">
        <v>126</v>
      </c>
      <c r="R8" s="688" t="s">
        <v>127</v>
      </c>
      <c r="S8" s="717" t="s">
        <v>128</v>
      </c>
      <c r="T8" s="688"/>
      <c r="U8" s="680" t="s">
        <v>304</v>
      </c>
    </row>
    <row r="9" spans="1:21" s="218" customFormat="1" ht="44.25" customHeight="1">
      <c r="A9" s="708"/>
      <c r="B9" s="709"/>
      <c r="C9" s="688"/>
      <c r="D9" s="691"/>
      <c r="E9" s="219" t="s">
        <v>129</v>
      </c>
      <c r="F9" s="215" t="s">
        <v>130</v>
      </c>
      <c r="G9" s="215" t="s">
        <v>305</v>
      </c>
      <c r="H9" s="215" t="s">
        <v>131</v>
      </c>
      <c r="I9" s="215" t="s">
        <v>132</v>
      </c>
      <c r="J9" s="215" t="s">
        <v>133</v>
      </c>
      <c r="K9" s="215" t="s">
        <v>130</v>
      </c>
      <c r="L9" s="215" t="s">
        <v>134</v>
      </c>
      <c r="M9" s="215" t="s">
        <v>135</v>
      </c>
      <c r="N9" s="215" t="s">
        <v>136</v>
      </c>
      <c r="O9" s="215" t="s">
        <v>306</v>
      </c>
      <c r="P9" s="688"/>
      <c r="Q9" s="688"/>
      <c r="R9" s="688"/>
      <c r="S9" s="717"/>
      <c r="T9" s="688"/>
      <c r="U9" s="681"/>
    </row>
    <row r="10" spans="1:21" s="222" customFormat="1" ht="15.75" customHeight="1">
      <c r="A10" s="684" t="s">
        <v>6</v>
      </c>
      <c r="B10" s="685"/>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681"/>
    </row>
    <row r="11" spans="1:21" s="222" customFormat="1" ht="15.75" customHeight="1">
      <c r="A11" s="718" t="s">
        <v>284</v>
      </c>
      <c r="B11" s="719"/>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682"/>
    </row>
    <row r="12" spans="1:21" s="222" customFormat="1" ht="15.75" customHeight="1">
      <c r="A12" s="694" t="s">
        <v>285</v>
      </c>
      <c r="B12" s="695"/>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00" t="s">
        <v>30</v>
      </c>
      <c r="B13" s="701"/>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76</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254</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286</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45</v>
      </c>
      <c r="B18" s="68" t="s">
        <v>257</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54</v>
      </c>
      <c r="B19" s="68" t="s">
        <v>258</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55</v>
      </c>
      <c r="B20" s="68" t="s">
        <v>259</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56</v>
      </c>
      <c r="B21" s="68" t="s">
        <v>260</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57</v>
      </c>
      <c r="B22" s="68" t="s">
        <v>265</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58</v>
      </c>
      <c r="B23" s="68" t="s">
        <v>267</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59</v>
      </c>
      <c r="B24" s="68" t="s">
        <v>268</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79</v>
      </c>
      <c r="B25" s="68" t="s">
        <v>269</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80</v>
      </c>
      <c r="B26" s="68" t="s">
        <v>271</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686" t="s">
        <v>272</v>
      </c>
      <c r="C28" s="686"/>
      <c r="D28" s="686"/>
      <c r="E28" s="686"/>
      <c r="F28" s="181"/>
      <c r="G28" s="181"/>
      <c r="H28" s="181"/>
      <c r="I28" s="181"/>
      <c r="J28" s="181"/>
      <c r="K28" s="181" t="s">
        <v>137</v>
      </c>
      <c r="L28" s="182"/>
      <c r="M28" s="693" t="s">
        <v>307</v>
      </c>
      <c r="N28" s="693"/>
      <c r="O28" s="693"/>
      <c r="P28" s="693"/>
      <c r="Q28" s="693"/>
      <c r="R28" s="693"/>
      <c r="S28" s="693"/>
      <c r="T28" s="693"/>
    </row>
    <row r="29" spans="1:20" s="233" customFormat="1" ht="18.75" customHeight="1">
      <c r="A29" s="232"/>
      <c r="B29" s="699" t="s">
        <v>138</v>
      </c>
      <c r="C29" s="699"/>
      <c r="D29" s="699"/>
      <c r="E29" s="234"/>
      <c r="F29" s="183"/>
      <c r="G29" s="183"/>
      <c r="H29" s="183"/>
      <c r="I29" s="183"/>
      <c r="J29" s="183"/>
      <c r="K29" s="183"/>
      <c r="L29" s="182"/>
      <c r="M29" s="702" t="s">
        <v>296</v>
      </c>
      <c r="N29" s="702"/>
      <c r="O29" s="702"/>
      <c r="P29" s="702"/>
      <c r="Q29" s="702"/>
      <c r="R29" s="702"/>
      <c r="S29" s="702"/>
      <c r="T29" s="702"/>
    </row>
    <row r="30" spans="1:20" s="233" customFormat="1" ht="18.75">
      <c r="A30" s="184"/>
      <c r="B30" s="696"/>
      <c r="C30" s="696"/>
      <c r="D30" s="696"/>
      <c r="E30" s="186"/>
      <c r="F30" s="186"/>
      <c r="G30" s="186"/>
      <c r="H30" s="186"/>
      <c r="I30" s="186"/>
      <c r="J30" s="186"/>
      <c r="K30" s="186"/>
      <c r="L30" s="186"/>
      <c r="M30" s="697"/>
      <c r="N30" s="697"/>
      <c r="O30" s="697"/>
      <c r="P30" s="697"/>
      <c r="Q30" s="697"/>
      <c r="R30" s="697"/>
      <c r="S30" s="697"/>
      <c r="T30" s="697"/>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140</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141</v>
      </c>
      <c r="C34" s="186"/>
      <c r="D34" s="186"/>
      <c r="E34" s="186"/>
      <c r="F34" s="186"/>
      <c r="G34" s="186"/>
      <c r="H34" s="186"/>
      <c r="I34" s="186"/>
      <c r="J34" s="186"/>
      <c r="K34" s="186"/>
      <c r="L34" s="186"/>
      <c r="M34" s="186"/>
      <c r="N34" s="186"/>
      <c r="O34" s="186"/>
      <c r="P34" s="186"/>
      <c r="Q34" s="186"/>
      <c r="R34" s="186"/>
      <c r="S34" s="186"/>
      <c r="T34" s="186"/>
    </row>
    <row r="35" spans="2:20" ht="18.75" hidden="1">
      <c r="B35" s="236" t="s">
        <v>142</v>
      </c>
      <c r="C35" s="186"/>
      <c r="D35" s="186"/>
      <c r="E35" s="186"/>
      <c r="F35" s="186"/>
      <c r="G35" s="186"/>
      <c r="H35" s="186"/>
      <c r="I35" s="186"/>
      <c r="J35" s="186"/>
      <c r="K35" s="186"/>
      <c r="L35" s="186"/>
      <c r="M35" s="186"/>
      <c r="N35" s="186"/>
      <c r="O35" s="186"/>
      <c r="P35" s="186"/>
      <c r="Q35" s="186"/>
      <c r="R35" s="186"/>
      <c r="S35" s="186"/>
      <c r="T35" s="186"/>
    </row>
    <row r="36" spans="2:20" s="211" customFormat="1" ht="18.75">
      <c r="B36" s="698" t="s">
        <v>276</v>
      </c>
      <c r="C36" s="698"/>
      <c r="D36" s="698"/>
      <c r="E36" s="236"/>
      <c r="F36" s="236"/>
      <c r="G36" s="236"/>
      <c r="H36" s="236"/>
      <c r="I36" s="236"/>
      <c r="J36" s="236"/>
      <c r="K36" s="236"/>
      <c r="L36" s="236"/>
      <c r="M36" s="236"/>
      <c r="N36" s="698" t="s">
        <v>276</v>
      </c>
      <c r="O36" s="698"/>
      <c r="P36" s="698"/>
      <c r="Q36" s="698"/>
      <c r="R36" s="698"/>
      <c r="S36" s="698"/>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569" t="s">
        <v>229</v>
      </c>
      <c r="C38" s="569"/>
      <c r="D38" s="569"/>
      <c r="E38" s="210"/>
      <c r="F38" s="210"/>
      <c r="G38" s="210"/>
      <c r="H38" s="210"/>
      <c r="I38" s="182"/>
      <c r="J38" s="182"/>
      <c r="K38" s="182"/>
      <c r="L38" s="182"/>
      <c r="M38" s="570" t="s">
        <v>230</v>
      </c>
      <c r="N38" s="570"/>
      <c r="O38" s="570"/>
      <c r="P38" s="570"/>
      <c r="Q38" s="570"/>
      <c r="R38" s="570"/>
      <c r="S38" s="570"/>
      <c r="T38" s="570"/>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44" t="s">
        <v>143</v>
      </c>
      <c r="B1" s="744"/>
      <c r="C1" s="744"/>
      <c r="D1" s="238"/>
      <c r="E1" s="749" t="s">
        <v>144</v>
      </c>
      <c r="F1" s="749"/>
      <c r="G1" s="749"/>
      <c r="H1" s="749"/>
      <c r="I1" s="749"/>
      <c r="J1" s="749"/>
      <c r="K1" s="749"/>
      <c r="L1" s="749"/>
      <c r="M1" s="749"/>
      <c r="N1" s="749"/>
      <c r="O1" s="191"/>
      <c r="P1" s="758" t="s">
        <v>346</v>
      </c>
      <c r="Q1" s="758"/>
      <c r="R1" s="758"/>
      <c r="S1" s="758"/>
      <c r="T1" s="758"/>
    </row>
    <row r="2" spans="1:20" ht="15.75" customHeight="1">
      <c r="A2" s="745" t="s">
        <v>308</v>
      </c>
      <c r="B2" s="745"/>
      <c r="C2" s="745"/>
      <c r="D2" s="745"/>
      <c r="E2" s="747" t="s">
        <v>145</v>
      </c>
      <c r="F2" s="747"/>
      <c r="G2" s="747"/>
      <c r="H2" s="747"/>
      <c r="I2" s="747"/>
      <c r="J2" s="747"/>
      <c r="K2" s="747"/>
      <c r="L2" s="747"/>
      <c r="M2" s="747"/>
      <c r="N2" s="747"/>
      <c r="O2" s="194"/>
      <c r="P2" s="761" t="s">
        <v>288</v>
      </c>
      <c r="Q2" s="761"/>
      <c r="R2" s="761"/>
      <c r="S2" s="761"/>
      <c r="T2" s="761"/>
    </row>
    <row r="3" spans="1:20" ht="17.25">
      <c r="A3" s="745" t="s">
        <v>239</v>
      </c>
      <c r="B3" s="745"/>
      <c r="C3" s="745"/>
      <c r="D3" s="239"/>
      <c r="E3" s="750" t="s">
        <v>240</v>
      </c>
      <c r="F3" s="750"/>
      <c r="G3" s="750"/>
      <c r="H3" s="750"/>
      <c r="I3" s="750"/>
      <c r="J3" s="750"/>
      <c r="K3" s="750"/>
      <c r="L3" s="750"/>
      <c r="M3" s="750"/>
      <c r="N3" s="750"/>
      <c r="O3" s="194"/>
      <c r="P3" s="762" t="s">
        <v>347</v>
      </c>
      <c r="Q3" s="762"/>
      <c r="R3" s="762"/>
      <c r="S3" s="762"/>
      <c r="T3" s="762"/>
    </row>
    <row r="4" spans="1:20" ht="18.75" customHeight="1">
      <c r="A4" s="746" t="s">
        <v>241</v>
      </c>
      <c r="B4" s="746"/>
      <c r="C4" s="746"/>
      <c r="D4" s="748"/>
      <c r="E4" s="748"/>
      <c r="F4" s="748"/>
      <c r="G4" s="748"/>
      <c r="H4" s="748"/>
      <c r="I4" s="748"/>
      <c r="J4" s="748"/>
      <c r="K4" s="748"/>
      <c r="L4" s="748"/>
      <c r="M4" s="748"/>
      <c r="N4" s="748"/>
      <c r="O4" s="195"/>
      <c r="P4" s="761" t="s">
        <v>280</v>
      </c>
      <c r="Q4" s="762"/>
      <c r="R4" s="762"/>
      <c r="S4" s="762"/>
      <c r="T4" s="762"/>
    </row>
    <row r="5" spans="1:23" ht="15">
      <c r="A5" s="208"/>
      <c r="B5" s="208"/>
      <c r="C5" s="240"/>
      <c r="D5" s="240"/>
      <c r="E5" s="208"/>
      <c r="F5" s="208"/>
      <c r="G5" s="208"/>
      <c r="H5" s="208"/>
      <c r="I5" s="208"/>
      <c r="J5" s="208"/>
      <c r="K5" s="208"/>
      <c r="L5" s="208"/>
      <c r="P5" s="757" t="s">
        <v>303</v>
      </c>
      <c r="Q5" s="757"/>
      <c r="R5" s="757"/>
      <c r="S5" s="757"/>
      <c r="T5" s="757"/>
      <c r="U5" s="241"/>
      <c r="V5" s="241"/>
      <c r="W5" s="241"/>
    </row>
    <row r="6" spans="1:23" ht="29.25" customHeight="1">
      <c r="A6" s="704" t="s">
        <v>53</v>
      </c>
      <c r="B6" s="731"/>
      <c r="C6" s="724" t="s">
        <v>2</v>
      </c>
      <c r="D6" s="763" t="s">
        <v>146</v>
      </c>
      <c r="E6" s="734"/>
      <c r="F6" s="734"/>
      <c r="G6" s="734"/>
      <c r="H6" s="734"/>
      <c r="I6" s="734"/>
      <c r="J6" s="735"/>
      <c r="K6" s="751" t="s">
        <v>147</v>
      </c>
      <c r="L6" s="752"/>
      <c r="M6" s="752"/>
      <c r="N6" s="752"/>
      <c r="O6" s="752"/>
      <c r="P6" s="752"/>
      <c r="Q6" s="752"/>
      <c r="R6" s="752"/>
      <c r="S6" s="752"/>
      <c r="T6" s="753"/>
      <c r="U6" s="242"/>
      <c r="V6" s="243"/>
      <c r="W6" s="243"/>
    </row>
    <row r="7" spans="1:20" ht="19.5" customHeight="1">
      <c r="A7" s="706"/>
      <c r="B7" s="732"/>
      <c r="C7" s="725"/>
      <c r="D7" s="734" t="s">
        <v>7</v>
      </c>
      <c r="E7" s="734"/>
      <c r="F7" s="734"/>
      <c r="G7" s="734"/>
      <c r="H7" s="734"/>
      <c r="I7" s="734"/>
      <c r="J7" s="735"/>
      <c r="K7" s="754"/>
      <c r="L7" s="755"/>
      <c r="M7" s="755"/>
      <c r="N7" s="755"/>
      <c r="O7" s="755"/>
      <c r="P7" s="755"/>
      <c r="Q7" s="755"/>
      <c r="R7" s="755"/>
      <c r="S7" s="755"/>
      <c r="T7" s="756"/>
    </row>
    <row r="8" spans="1:20" ht="33" customHeight="1">
      <c r="A8" s="706"/>
      <c r="B8" s="732"/>
      <c r="C8" s="725"/>
      <c r="D8" s="723" t="s">
        <v>148</v>
      </c>
      <c r="E8" s="730"/>
      <c r="F8" s="727" t="s">
        <v>149</v>
      </c>
      <c r="G8" s="730"/>
      <c r="H8" s="727" t="s">
        <v>150</v>
      </c>
      <c r="I8" s="730"/>
      <c r="J8" s="727" t="s">
        <v>151</v>
      </c>
      <c r="K8" s="760" t="s">
        <v>152</v>
      </c>
      <c r="L8" s="760"/>
      <c r="M8" s="760"/>
      <c r="N8" s="760" t="s">
        <v>153</v>
      </c>
      <c r="O8" s="760"/>
      <c r="P8" s="760"/>
      <c r="Q8" s="727" t="s">
        <v>154</v>
      </c>
      <c r="R8" s="759" t="s">
        <v>155</v>
      </c>
      <c r="S8" s="759" t="s">
        <v>156</v>
      </c>
      <c r="T8" s="727" t="s">
        <v>157</v>
      </c>
    </row>
    <row r="9" spans="1:20" ht="18.75" customHeight="1">
      <c r="A9" s="706"/>
      <c r="B9" s="732"/>
      <c r="C9" s="725"/>
      <c r="D9" s="723" t="s">
        <v>158</v>
      </c>
      <c r="E9" s="727" t="s">
        <v>159</v>
      </c>
      <c r="F9" s="727" t="s">
        <v>158</v>
      </c>
      <c r="G9" s="727" t="s">
        <v>159</v>
      </c>
      <c r="H9" s="727" t="s">
        <v>158</v>
      </c>
      <c r="I9" s="727" t="s">
        <v>160</v>
      </c>
      <c r="J9" s="727"/>
      <c r="K9" s="760"/>
      <c r="L9" s="760"/>
      <c r="M9" s="760"/>
      <c r="N9" s="760"/>
      <c r="O9" s="760"/>
      <c r="P9" s="760"/>
      <c r="Q9" s="727"/>
      <c r="R9" s="759"/>
      <c r="S9" s="759"/>
      <c r="T9" s="727"/>
    </row>
    <row r="10" spans="1:20" ht="23.25" customHeight="1">
      <c r="A10" s="708"/>
      <c r="B10" s="733"/>
      <c r="C10" s="726"/>
      <c r="D10" s="723"/>
      <c r="E10" s="727"/>
      <c r="F10" s="727"/>
      <c r="G10" s="727"/>
      <c r="H10" s="727"/>
      <c r="I10" s="727"/>
      <c r="J10" s="727"/>
      <c r="K10" s="244" t="s">
        <v>161</v>
      </c>
      <c r="L10" s="244" t="s">
        <v>136</v>
      </c>
      <c r="M10" s="244" t="s">
        <v>162</v>
      </c>
      <c r="N10" s="244" t="s">
        <v>161</v>
      </c>
      <c r="O10" s="244" t="s">
        <v>163</v>
      </c>
      <c r="P10" s="244" t="s">
        <v>164</v>
      </c>
      <c r="Q10" s="727"/>
      <c r="R10" s="759"/>
      <c r="S10" s="759"/>
      <c r="T10" s="727"/>
    </row>
    <row r="11" spans="1:32" s="201" customFormat="1" ht="17.25" customHeight="1">
      <c r="A11" s="728" t="s">
        <v>6</v>
      </c>
      <c r="B11" s="729"/>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36" t="s">
        <v>309</v>
      </c>
      <c r="B12" s="737"/>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41" t="s">
        <v>285</v>
      </c>
      <c r="B13" s="742"/>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22" t="s">
        <v>165</v>
      </c>
      <c r="B14" s="723"/>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76</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254</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286</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257</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258</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259</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260</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265</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267</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268</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269</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271</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273</v>
      </c>
      <c r="AI28" s="190">
        <f>82/88</f>
        <v>0.9318181818181818</v>
      </c>
    </row>
    <row r="29" spans="1:20" ht="15.75" customHeight="1">
      <c r="A29" s="202"/>
      <c r="B29" s="739" t="s">
        <v>297</v>
      </c>
      <c r="C29" s="739"/>
      <c r="D29" s="739"/>
      <c r="E29" s="739"/>
      <c r="F29" s="258"/>
      <c r="G29" s="258"/>
      <c r="H29" s="258"/>
      <c r="I29" s="258"/>
      <c r="J29" s="258"/>
      <c r="K29" s="258"/>
      <c r="L29" s="206"/>
      <c r="M29" s="738" t="s">
        <v>310</v>
      </c>
      <c r="N29" s="738"/>
      <c r="O29" s="738"/>
      <c r="P29" s="738"/>
      <c r="Q29" s="738"/>
      <c r="R29" s="738"/>
      <c r="S29" s="738"/>
      <c r="T29" s="738"/>
    </row>
    <row r="30" spans="1:20" ht="18.75" customHeight="1">
      <c r="A30" s="202"/>
      <c r="B30" s="740" t="s">
        <v>138</v>
      </c>
      <c r="C30" s="740"/>
      <c r="D30" s="740"/>
      <c r="E30" s="740"/>
      <c r="F30" s="205"/>
      <c r="G30" s="205"/>
      <c r="H30" s="205"/>
      <c r="I30" s="205"/>
      <c r="J30" s="205"/>
      <c r="K30" s="205"/>
      <c r="L30" s="206"/>
      <c r="M30" s="743" t="s">
        <v>139</v>
      </c>
      <c r="N30" s="743"/>
      <c r="O30" s="743"/>
      <c r="P30" s="743"/>
      <c r="Q30" s="743"/>
      <c r="R30" s="743"/>
      <c r="S30" s="743"/>
      <c r="T30" s="743"/>
    </row>
    <row r="31" spans="1:20" ht="18.75">
      <c r="A31" s="208"/>
      <c r="B31" s="696"/>
      <c r="C31" s="696"/>
      <c r="D31" s="696"/>
      <c r="E31" s="696"/>
      <c r="F31" s="209"/>
      <c r="G31" s="209"/>
      <c r="H31" s="209"/>
      <c r="I31" s="209"/>
      <c r="J31" s="209"/>
      <c r="K31" s="209"/>
      <c r="L31" s="209"/>
      <c r="M31" s="697"/>
      <c r="N31" s="697"/>
      <c r="O31" s="697"/>
      <c r="P31" s="697"/>
      <c r="Q31" s="697"/>
      <c r="R31" s="697"/>
      <c r="S31" s="697"/>
      <c r="T31" s="697"/>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21" t="s">
        <v>276</v>
      </c>
      <c r="C33" s="721"/>
      <c r="D33" s="721"/>
      <c r="E33" s="721"/>
      <c r="F33" s="721"/>
      <c r="G33" s="259"/>
      <c r="H33" s="259"/>
      <c r="I33" s="259"/>
      <c r="J33" s="259"/>
      <c r="K33" s="259"/>
      <c r="L33" s="259"/>
      <c r="M33" s="259"/>
      <c r="N33" s="721" t="s">
        <v>276</v>
      </c>
      <c r="O33" s="721"/>
      <c r="P33" s="721"/>
      <c r="Q33" s="721"/>
      <c r="R33" s="721"/>
      <c r="S33" s="721"/>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569" t="s">
        <v>229</v>
      </c>
      <c r="C35" s="569"/>
      <c r="D35" s="569"/>
      <c r="E35" s="569"/>
      <c r="F35" s="210"/>
      <c r="G35" s="210"/>
      <c r="H35" s="210"/>
      <c r="I35" s="182"/>
      <c r="J35" s="182"/>
      <c r="K35" s="182"/>
      <c r="L35" s="182"/>
      <c r="M35" s="570" t="s">
        <v>230</v>
      </c>
      <c r="N35" s="570"/>
      <c r="O35" s="570"/>
      <c r="P35" s="570"/>
      <c r="Q35" s="570"/>
      <c r="R35" s="570"/>
      <c r="S35" s="570"/>
      <c r="T35" s="570"/>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114</v>
      </c>
    </row>
    <row r="39" spans="2:8" s="262" customFormat="1" ht="15" hidden="1">
      <c r="B39" s="263" t="s">
        <v>166</v>
      </c>
      <c r="C39" s="263"/>
      <c r="D39" s="263"/>
      <c r="E39" s="263"/>
      <c r="F39" s="263"/>
      <c r="G39" s="263"/>
      <c r="H39" s="263"/>
    </row>
    <row r="40" spans="2:8" s="264" customFormat="1" ht="15" hidden="1">
      <c r="B40" s="263" t="s">
        <v>167</v>
      </c>
      <c r="C40" s="189"/>
      <c r="D40" s="189"/>
      <c r="E40" s="189"/>
      <c r="F40" s="189"/>
      <c r="G40" s="189"/>
      <c r="H40" s="189"/>
    </row>
    <row r="41" ht="12.75" hidden="1"/>
    <row r="42" ht="12.75" hidden="1"/>
    <row r="43" ht="12.75" hidden="1"/>
    <row r="44" ht="12.75" hidden="1"/>
    <row r="45" ht="12.75" hidden="1"/>
  </sheetData>
  <sheetProtection/>
  <mergeCells count="48">
    <mergeCell ref="K8:M9"/>
    <mergeCell ref="J8:J10"/>
    <mergeCell ref="H9:H10"/>
    <mergeCell ref="G9:G10"/>
    <mergeCell ref="I9:I10"/>
    <mergeCell ref="D6:J6"/>
    <mergeCell ref="D9:D10"/>
    <mergeCell ref="F8:G8"/>
    <mergeCell ref="P5:T5"/>
    <mergeCell ref="P1:T1"/>
    <mergeCell ref="S8:S10"/>
    <mergeCell ref="N8:P9"/>
    <mergeCell ref="Q8:Q10"/>
    <mergeCell ref="T8:T10"/>
    <mergeCell ref="R8:R10"/>
    <mergeCell ref="P2:T2"/>
    <mergeCell ref="P3:T3"/>
    <mergeCell ref="P4:T4"/>
    <mergeCell ref="B31:E31"/>
    <mergeCell ref="A1:C1"/>
    <mergeCell ref="A3:C3"/>
    <mergeCell ref="A4:C4"/>
    <mergeCell ref="E2:N2"/>
    <mergeCell ref="A2:D2"/>
    <mergeCell ref="D4:N4"/>
    <mergeCell ref="E1:N1"/>
    <mergeCell ref="E3:N3"/>
    <mergeCell ref="K6:T7"/>
    <mergeCell ref="A12:B12"/>
    <mergeCell ref="M35:T35"/>
    <mergeCell ref="M29:T29"/>
    <mergeCell ref="B35:E35"/>
    <mergeCell ref="B29:E29"/>
    <mergeCell ref="B30:E30"/>
    <mergeCell ref="A13:B13"/>
    <mergeCell ref="B33:F33"/>
    <mergeCell ref="M30:T30"/>
    <mergeCell ref="M31:T31"/>
    <mergeCell ref="N33:S33"/>
    <mergeCell ref="A14:B14"/>
    <mergeCell ref="C6:C10"/>
    <mergeCell ref="E9:E10"/>
    <mergeCell ref="A11:B11"/>
    <mergeCell ref="F9:F10"/>
    <mergeCell ref="D8:E8"/>
    <mergeCell ref="A6:B10"/>
    <mergeCell ref="H8:I8"/>
    <mergeCell ref="D7:J7"/>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67" t="s">
        <v>168</v>
      </c>
      <c r="B1" s="767"/>
      <c r="C1" s="767"/>
      <c r="D1" s="770" t="s">
        <v>349</v>
      </c>
      <c r="E1" s="770"/>
      <c r="F1" s="770"/>
      <c r="G1" s="770"/>
      <c r="H1" s="770"/>
      <c r="I1" s="770"/>
      <c r="J1" s="771" t="s">
        <v>350</v>
      </c>
      <c r="K1" s="772"/>
      <c r="L1" s="772"/>
    </row>
    <row r="2" spans="1:12" ht="34.5" customHeight="1">
      <c r="A2" s="773" t="s">
        <v>311</v>
      </c>
      <c r="B2" s="773"/>
      <c r="C2" s="773"/>
      <c r="D2" s="770"/>
      <c r="E2" s="770"/>
      <c r="F2" s="770"/>
      <c r="G2" s="770"/>
      <c r="H2" s="770"/>
      <c r="I2" s="770"/>
      <c r="J2" s="774" t="s">
        <v>351</v>
      </c>
      <c r="K2" s="775"/>
      <c r="L2" s="775"/>
    </row>
    <row r="3" spans="1:12" ht="15" customHeight="1">
      <c r="A3" s="265" t="s">
        <v>241</v>
      </c>
      <c r="B3" s="174"/>
      <c r="C3" s="776"/>
      <c r="D3" s="776"/>
      <c r="E3" s="776"/>
      <c r="F3" s="776"/>
      <c r="G3" s="776"/>
      <c r="H3" s="776"/>
      <c r="I3" s="776"/>
      <c r="J3" s="768"/>
      <c r="K3" s="769"/>
      <c r="L3" s="769"/>
    </row>
    <row r="4" spans="1:12" ht="15.75" customHeight="1">
      <c r="A4" s="266"/>
      <c r="B4" s="266"/>
      <c r="C4" s="267"/>
      <c r="D4" s="267"/>
      <c r="E4" s="170"/>
      <c r="F4" s="170"/>
      <c r="G4" s="170"/>
      <c r="H4" s="268"/>
      <c r="I4" s="268"/>
      <c r="J4" s="764" t="s">
        <v>169</v>
      </c>
      <c r="K4" s="764"/>
      <c r="L4" s="764"/>
    </row>
    <row r="5" spans="1:12" s="269" customFormat="1" ht="28.5" customHeight="1">
      <c r="A5" s="778" t="s">
        <v>53</v>
      </c>
      <c r="B5" s="778"/>
      <c r="C5" s="688" t="s">
        <v>31</v>
      </c>
      <c r="D5" s="688" t="s">
        <v>170</v>
      </c>
      <c r="E5" s="688"/>
      <c r="F5" s="688"/>
      <c r="G5" s="688"/>
      <c r="H5" s="688" t="s">
        <v>171</v>
      </c>
      <c r="I5" s="688"/>
      <c r="J5" s="688" t="s">
        <v>172</v>
      </c>
      <c r="K5" s="688"/>
      <c r="L5" s="688"/>
    </row>
    <row r="6" spans="1:13" s="269" customFormat="1" ht="80.25" customHeight="1">
      <c r="A6" s="778"/>
      <c r="B6" s="778"/>
      <c r="C6" s="688"/>
      <c r="D6" s="215" t="s">
        <v>173</v>
      </c>
      <c r="E6" s="215" t="s">
        <v>174</v>
      </c>
      <c r="F6" s="215" t="s">
        <v>312</v>
      </c>
      <c r="G6" s="215" t="s">
        <v>175</v>
      </c>
      <c r="H6" s="215" t="s">
        <v>176</v>
      </c>
      <c r="I6" s="215" t="s">
        <v>177</v>
      </c>
      <c r="J6" s="215" t="s">
        <v>178</v>
      </c>
      <c r="K6" s="215" t="s">
        <v>179</v>
      </c>
      <c r="L6" s="215" t="s">
        <v>180</v>
      </c>
      <c r="M6" s="270"/>
    </row>
    <row r="7" spans="1:12" s="271" customFormat="1" ht="16.5" customHeight="1">
      <c r="A7" s="765" t="s">
        <v>6</v>
      </c>
      <c r="B7" s="765"/>
      <c r="C7" s="221">
        <v>1</v>
      </c>
      <c r="D7" s="221">
        <v>2</v>
      </c>
      <c r="E7" s="221">
        <v>3</v>
      </c>
      <c r="F7" s="221">
        <v>4</v>
      </c>
      <c r="G7" s="221">
        <v>5</v>
      </c>
      <c r="H7" s="221">
        <v>6</v>
      </c>
      <c r="I7" s="221">
        <v>7</v>
      </c>
      <c r="J7" s="221">
        <v>8</v>
      </c>
      <c r="K7" s="221">
        <v>9</v>
      </c>
      <c r="L7" s="221">
        <v>10</v>
      </c>
    </row>
    <row r="8" spans="1:12" s="271" customFormat="1" ht="16.5" customHeight="1">
      <c r="A8" s="781" t="s">
        <v>309</v>
      </c>
      <c r="B8" s="782"/>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779" t="s">
        <v>285</v>
      </c>
      <c r="B9" s="780"/>
      <c r="C9" s="224">
        <v>9</v>
      </c>
      <c r="D9" s="224">
        <v>2</v>
      </c>
      <c r="E9" s="224">
        <v>2</v>
      </c>
      <c r="F9" s="224">
        <v>0</v>
      </c>
      <c r="G9" s="224">
        <v>5</v>
      </c>
      <c r="H9" s="224">
        <v>8</v>
      </c>
      <c r="I9" s="224">
        <v>0</v>
      </c>
      <c r="J9" s="224">
        <v>8</v>
      </c>
      <c r="K9" s="224">
        <v>1</v>
      </c>
      <c r="L9" s="224">
        <v>0</v>
      </c>
    </row>
    <row r="10" spans="1:12" s="271" customFormat="1" ht="16.5" customHeight="1">
      <c r="A10" s="766" t="s">
        <v>165</v>
      </c>
      <c r="B10" s="766"/>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181</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254</v>
      </c>
      <c r="C13" s="272">
        <f aca="true" t="shared" si="3" ref="C13:C23">D13+E13+F13+G13</f>
        <v>0</v>
      </c>
      <c r="D13" s="231">
        <v>0</v>
      </c>
      <c r="E13" s="231">
        <v>0</v>
      </c>
      <c r="F13" s="231">
        <v>0</v>
      </c>
      <c r="G13" s="231">
        <v>0</v>
      </c>
      <c r="H13" s="231">
        <v>0</v>
      </c>
      <c r="I13" s="231">
        <v>0</v>
      </c>
      <c r="J13" s="273">
        <v>0</v>
      </c>
      <c r="K13" s="273">
        <v>0</v>
      </c>
      <c r="L13" s="273">
        <v>0</v>
      </c>
      <c r="AF13" s="271" t="s">
        <v>253</v>
      </c>
    </row>
    <row r="14" spans="1:37" s="271" customFormat="1" ht="16.5" customHeight="1">
      <c r="A14" s="274">
        <v>2</v>
      </c>
      <c r="B14" s="68" t="s">
        <v>286</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257</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258</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313</v>
      </c>
      <c r="C17" s="272">
        <f t="shared" si="3"/>
        <v>1</v>
      </c>
      <c r="D17" s="231">
        <v>0</v>
      </c>
      <c r="E17" s="231">
        <v>0</v>
      </c>
      <c r="F17" s="231">
        <v>0</v>
      </c>
      <c r="G17" s="231">
        <v>1</v>
      </c>
      <c r="H17" s="231">
        <v>1</v>
      </c>
      <c r="I17" s="231">
        <v>0</v>
      </c>
      <c r="J17" s="273">
        <v>1</v>
      </c>
      <c r="K17" s="273">
        <v>0</v>
      </c>
      <c r="L17" s="273">
        <v>0</v>
      </c>
      <c r="AF17" s="199" t="s">
        <v>256</v>
      </c>
    </row>
    <row r="18" spans="1:12" s="271" customFormat="1" ht="16.5" customHeight="1">
      <c r="A18" s="274">
        <v>6</v>
      </c>
      <c r="B18" s="68" t="s">
        <v>260</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265</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267</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268</v>
      </c>
      <c r="C21" s="272">
        <f t="shared" si="3"/>
        <v>0</v>
      </c>
      <c r="D21" s="231">
        <v>0</v>
      </c>
      <c r="E21" s="231">
        <v>0</v>
      </c>
      <c r="F21" s="231">
        <v>0</v>
      </c>
      <c r="G21" s="231">
        <v>0</v>
      </c>
      <c r="H21" s="231">
        <v>0</v>
      </c>
      <c r="I21" s="231">
        <v>0</v>
      </c>
      <c r="J21" s="273">
        <v>0</v>
      </c>
      <c r="K21" s="273">
        <v>0</v>
      </c>
      <c r="L21" s="273">
        <v>0</v>
      </c>
      <c r="AJ21" s="271" t="s">
        <v>261</v>
      </c>
      <c r="AK21" s="271" t="s">
        <v>262</v>
      </c>
      <c r="AL21" s="271" t="s">
        <v>263</v>
      </c>
      <c r="AM21" s="199" t="s">
        <v>264</v>
      </c>
    </row>
    <row r="22" spans="1:39" s="271" customFormat="1" ht="16.5" customHeight="1">
      <c r="A22" s="274">
        <v>10</v>
      </c>
      <c r="B22" s="68" t="s">
        <v>269</v>
      </c>
      <c r="C22" s="272">
        <f t="shared" si="3"/>
        <v>1</v>
      </c>
      <c r="D22" s="231">
        <v>0</v>
      </c>
      <c r="E22" s="231">
        <v>1</v>
      </c>
      <c r="F22" s="231">
        <v>0</v>
      </c>
      <c r="G22" s="231">
        <v>0</v>
      </c>
      <c r="H22" s="231">
        <v>1</v>
      </c>
      <c r="I22" s="231">
        <v>0</v>
      </c>
      <c r="J22" s="273">
        <v>1</v>
      </c>
      <c r="K22" s="273">
        <v>0</v>
      </c>
      <c r="L22" s="273">
        <v>0</v>
      </c>
      <c r="AM22" s="199" t="s">
        <v>266</v>
      </c>
    </row>
    <row r="23" spans="1:12" s="271" customFormat="1" ht="16.5" customHeight="1">
      <c r="A23" s="274">
        <v>11</v>
      </c>
      <c r="B23" s="68" t="s">
        <v>271</v>
      </c>
      <c r="C23" s="272">
        <f t="shared" si="3"/>
        <v>0</v>
      </c>
      <c r="D23" s="231">
        <v>0</v>
      </c>
      <c r="E23" s="231">
        <v>0</v>
      </c>
      <c r="F23" s="231">
        <v>0</v>
      </c>
      <c r="G23" s="231">
        <v>0</v>
      </c>
      <c r="H23" s="231">
        <v>0</v>
      </c>
      <c r="I23" s="231">
        <v>0</v>
      </c>
      <c r="J23" s="273">
        <v>0</v>
      </c>
      <c r="K23" s="273">
        <v>0</v>
      </c>
      <c r="L23" s="273">
        <v>0</v>
      </c>
    </row>
    <row r="24" ht="9" customHeight="1">
      <c r="AJ24" s="233" t="s">
        <v>261</v>
      </c>
    </row>
    <row r="25" spans="1:36" ht="15.75" customHeight="1">
      <c r="A25" s="686" t="s">
        <v>314</v>
      </c>
      <c r="B25" s="686"/>
      <c r="C25" s="686"/>
      <c r="D25" s="686"/>
      <c r="E25" s="182"/>
      <c r="F25" s="693" t="s">
        <v>272</v>
      </c>
      <c r="G25" s="693"/>
      <c r="H25" s="693"/>
      <c r="I25" s="693"/>
      <c r="J25" s="693"/>
      <c r="K25" s="693"/>
      <c r="L25" s="693"/>
      <c r="AJ25" s="190" t="s">
        <v>270</v>
      </c>
    </row>
    <row r="26" spans="1:44" ht="15" customHeight="1">
      <c r="A26" s="699" t="s">
        <v>138</v>
      </c>
      <c r="B26" s="699"/>
      <c r="C26" s="699"/>
      <c r="D26" s="699"/>
      <c r="E26" s="183"/>
      <c r="F26" s="702" t="s">
        <v>139</v>
      </c>
      <c r="G26" s="702"/>
      <c r="H26" s="702"/>
      <c r="I26" s="702"/>
      <c r="J26" s="702"/>
      <c r="K26" s="702"/>
      <c r="L26" s="702"/>
      <c r="AR26" s="190"/>
    </row>
    <row r="27" spans="1:12" s="170" customFormat="1" ht="18.75">
      <c r="A27" s="696"/>
      <c r="B27" s="696"/>
      <c r="C27" s="696"/>
      <c r="D27" s="696"/>
      <c r="E27" s="182"/>
      <c r="F27" s="697"/>
      <c r="G27" s="697"/>
      <c r="H27" s="697"/>
      <c r="I27" s="697"/>
      <c r="J27" s="697"/>
      <c r="K27" s="697"/>
      <c r="L27" s="697"/>
    </row>
    <row r="28" spans="1:35" ht="18">
      <c r="A28" s="187"/>
      <c r="B28" s="187"/>
      <c r="C28" s="182"/>
      <c r="D28" s="182"/>
      <c r="E28" s="182"/>
      <c r="F28" s="182"/>
      <c r="G28" s="182"/>
      <c r="H28" s="182"/>
      <c r="I28" s="182"/>
      <c r="J28" s="182"/>
      <c r="K28" s="182"/>
      <c r="L28" s="182"/>
      <c r="AG28" s="233" t="s">
        <v>273</v>
      </c>
      <c r="AI28" s="190">
        <f>82/88</f>
        <v>0.9318181818181818</v>
      </c>
    </row>
    <row r="29" spans="1:12" ht="18">
      <c r="A29" s="187"/>
      <c r="B29" s="777" t="s">
        <v>276</v>
      </c>
      <c r="C29" s="777"/>
      <c r="D29" s="182"/>
      <c r="E29" s="182"/>
      <c r="F29" s="182"/>
      <c r="G29" s="182"/>
      <c r="H29" s="777" t="s">
        <v>276</v>
      </c>
      <c r="I29" s="777"/>
      <c r="J29" s="777"/>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182</v>
      </c>
      <c r="B32" s="185"/>
      <c r="C32" s="186"/>
      <c r="D32" s="186"/>
      <c r="E32" s="186"/>
      <c r="F32" s="186"/>
      <c r="G32" s="186"/>
      <c r="H32" s="186"/>
      <c r="I32" s="186"/>
      <c r="J32" s="186"/>
      <c r="K32" s="186"/>
      <c r="L32" s="186"/>
    </row>
    <row r="33" spans="1:12" s="211" customFormat="1" ht="18.75" hidden="1">
      <c r="A33" s="237"/>
      <c r="B33" s="279" t="s">
        <v>183</v>
      </c>
      <c r="C33" s="279"/>
      <c r="D33" s="279"/>
      <c r="E33" s="236"/>
      <c r="F33" s="236"/>
      <c r="G33" s="236"/>
      <c r="H33" s="236"/>
      <c r="I33" s="236"/>
      <c r="J33" s="236"/>
      <c r="K33" s="236"/>
      <c r="L33" s="236"/>
    </row>
    <row r="34" spans="1:12" s="211" customFormat="1" ht="18.75" hidden="1">
      <c r="A34" s="237"/>
      <c r="B34" s="279" t="s">
        <v>184</v>
      </c>
      <c r="C34" s="279"/>
      <c r="D34" s="279"/>
      <c r="E34" s="279"/>
      <c r="F34" s="236"/>
      <c r="G34" s="236"/>
      <c r="H34" s="236"/>
      <c r="I34" s="236"/>
      <c r="J34" s="236"/>
      <c r="K34" s="236"/>
      <c r="L34" s="236"/>
    </row>
    <row r="35" spans="1:12" s="211" customFormat="1" ht="18.75" hidden="1">
      <c r="A35" s="237"/>
      <c r="B35" s="236" t="s">
        <v>185</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569" t="s">
        <v>229</v>
      </c>
      <c r="B37" s="569"/>
      <c r="C37" s="569"/>
      <c r="D37" s="569"/>
      <c r="E37" s="210"/>
      <c r="F37" s="570" t="s">
        <v>230</v>
      </c>
      <c r="G37" s="570"/>
      <c r="H37" s="570"/>
      <c r="I37" s="570"/>
      <c r="J37" s="570"/>
      <c r="K37" s="570"/>
      <c r="L37" s="570"/>
      <c r="M37" s="127"/>
    </row>
    <row r="38" spans="1:12" ht="18">
      <c r="A38" s="187"/>
      <c r="B38" s="187"/>
      <c r="C38" s="182"/>
      <c r="D38" s="182"/>
      <c r="E38" s="182"/>
      <c r="F38" s="182"/>
      <c r="G38" s="182"/>
      <c r="H38" s="182"/>
      <c r="I38" s="182"/>
      <c r="J38" s="182"/>
      <c r="K38" s="182"/>
      <c r="L38" s="182"/>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790" t="s">
        <v>186</v>
      </c>
      <c r="B1" s="790"/>
      <c r="C1" s="790"/>
      <c r="D1" s="770" t="s">
        <v>352</v>
      </c>
      <c r="E1" s="770"/>
      <c r="F1" s="770"/>
      <c r="G1" s="770"/>
      <c r="H1" s="770"/>
      <c r="I1" s="170"/>
      <c r="J1" s="171" t="s">
        <v>346</v>
      </c>
      <c r="K1" s="280"/>
      <c r="L1" s="280"/>
    </row>
    <row r="2" spans="1:12" ht="15.75" customHeight="1">
      <c r="A2" s="794" t="s">
        <v>287</v>
      </c>
      <c r="B2" s="794"/>
      <c r="C2" s="794"/>
      <c r="D2" s="770"/>
      <c r="E2" s="770"/>
      <c r="F2" s="770"/>
      <c r="G2" s="770"/>
      <c r="H2" s="770"/>
      <c r="I2" s="170"/>
      <c r="J2" s="281" t="s">
        <v>288</v>
      </c>
      <c r="K2" s="281"/>
      <c r="L2" s="281"/>
    </row>
    <row r="3" spans="1:12" ht="18.75" customHeight="1">
      <c r="A3" s="712" t="s">
        <v>239</v>
      </c>
      <c r="B3" s="712"/>
      <c r="C3" s="712"/>
      <c r="D3" s="167"/>
      <c r="E3" s="167"/>
      <c r="F3" s="167"/>
      <c r="G3" s="167"/>
      <c r="H3" s="167"/>
      <c r="I3" s="170"/>
      <c r="J3" s="174" t="s">
        <v>345</v>
      </c>
      <c r="K3" s="174"/>
      <c r="L3" s="174"/>
    </row>
    <row r="4" spans="1:12" ht="15.75" customHeight="1">
      <c r="A4" s="791" t="s">
        <v>315</v>
      </c>
      <c r="B4" s="791"/>
      <c r="C4" s="791"/>
      <c r="D4" s="789"/>
      <c r="E4" s="789"/>
      <c r="F4" s="789"/>
      <c r="G4" s="789"/>
      <c r="H4" s="789"/>
      <c r="I4" s="170"/>
      <c r="J4" s="282" t="s">
        <v>280</v>
      </c>
      <c r="K4" s="282"/>
      <c r="L4" s="282"/>
    </row>
    <row r="5" spans="1:12" ht="15.75">
      <c r="A5" s="795"/>
      <c r="B5" s="795"/>
      <c r="C5" s="166"/>
      <c r="D5" s="170"/>
      <c r="E5" s="170"/>
      <c r="F5" s="170"/>
      <c r="G5" s="170"/>
      <c r="H5" s="283"/>
      <c r="I5" s="787" t="s">
        <v>316</v>
      </c>
      <c r="J5" s="787"/>
      <c r="K5" s="787"/>
      <c r="L5" s="787"/>
    </row>
    <row r="6" spans="1:12" ht="18.75" customHeight="1">
      <c r="A6" s="704" t="s">
        <v>53</v>
      </c>
      <c r="B6" s="705"/>
      <c r="C6" s="783" t="s">
        <v>187</v>
      </c>
      <c r="D6" s="700" t="s">
        <v>188</v>
      </c>
      <c r="E6" s="788"/>
      <c r="F6" s="701"/>
      <c r="G6" s="700" t="s">
        <v>189</v>
      </c>
      <c r="H6" s="788"/>
      <c r="I6" s="788"/>
      <c r="J6" s="788"/>
      <c r="K6" s="788"/>
      <c r="L6" s="701"/>
    </row>
    <row r="7" spans="1:12" ht="15.75" customHeight="1">
      <c r="A7" s="706"/>
      <c r="B7" s="707"/>
      <c r="C7" s="784"/>
      <c r="D7" s="700" t="s">
        <v>7</v>
      </c>
      <c r="E7" s="788"/>
      <c r="F7" s="701"/>
      <c r="G7" s="783" t="s">
        <v>30</v>
      </c>
      <c r="H7" s="700" t="s">
        <v>7</v>
      </c>
      <c r="I7" s="788"/>
      <c r="J7" s="788"/>
      <c r="K7" s="788"/>
      <c r="L7" s="701"/>
    </row>
    <row r="8" spans="1:12" ht="14.25" customHeight="1">
      <c r="A8" s="706"/>
      <c r="B8" s="707"/>
      <c r="C8" s="784"/>
      <c r="D8" s="783" t="s">
        <v>190</v>
      </c>
      <c r="E8" s="783" t="s">
        <v>191</v>
      </c>
      <c r="F8" s="783" t="s">
        <v>192</v>
      </c>
      <c r="G8" s="784"/>
      <c r="H8" s="783" t="s">
        <v>193</v>
      </c>
      <c r="I8" s="783" t="s">
        <v>194</v>
      </c>
      <c r="J8" s="783" t="s">
        <v>195</v>
      </c>
      <c r="K8" s="783" t="s">
        <v>196</v>
      </c>
      <c r="L8" s="783" t="s">
        <v>197</v>
      </c>
    </row>
    <row r="9" spans="1:12" ht="77.25" customHeight="1">
      <c r="A9" s="708"/>
      <c r="B9" s="709"/>
      <c r="C9" s="785"/>
      <c r="D9" s="785"/>
      <c r="E9" s="785"/>
      <c r="F9" s="785"/>
      <c r="G9" s="785"/>
      <c r="H9" s="785"/>
      <c r="I9" s="785"/>
      <c r="J9" s="785"/>
      <c r="K9" s="785"/>
      <c r="L9" s="785"/>
    </row>
    <row r="10" spans="1:12" s="271" customFormat="1" ht="16.5" customHeight="1">
      <c r="A10" s="796" t="s">
        <v>6</v>
      </c>
      <c r="B10" s="797"/>
      <c r="C10" s="220">
        <v>1</v>
      </c>
      <c r="D10" s="220">
        <v>2</v>
      </c>
      <c r="E10" s="220">
        <v>3</v>
      </c>
      <c r="F10" s="220">
        <v>4</v>
      </c>
      <c r="G10" s="220">
        <v>5</v>
      </c>
      <c r="H10" s="220">
        <v>6</v>
      </c>
      <c r="I10" s="220">
        <v>7</v>
      </c>
      <c r="J10" s="220">
        <v>8</v>
      </c>
      <c r="K10" s="221" t="s">
        <v>59</v>
      </c>
      <c r="L10" s="221" t="s">
        <v>79</v>
      </c>
    </row>
    <row r="11" spans="1:12" s="271" customFormat="1" ht="16.5" customHeight="1">
      <c r="A11" s="800" t="s">
        <v>284</v>
      </c>
      <c r="B11" s="801"/>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798" t="s">
        <v>285</v>
      </c>
      <c r="B12" s="799"/>
      <c r="C12" s="224">
        <v>12</v>
      </c>
      <c r="D12" s="224">
        <v>0</v>
      </c>
      <c r="E12" s="224">
        <v>1</v>
      </c>
      <c r="F12" s="224">
        <v>11</v>
      </c>
      <c r="G12" s="224">
        <v>10</v>
      </c>
      <c r="H12" s="224">
        <v>0</v>
      </c>
      <c r="I12" s="224">
        <v>0</v>
      </c>
      <c r="J12" s="224">
        <v>0</v>
      </c>
      <c r="K12" s="224">
        <v>6</v>
      </c>
      <c r="L12" s="224">
        <v>4</v>
      </c>
    </row>
    <row r="13" spans="1:32" s="271" customFormat="1" ht="16.5" customHeight="1">
      <c r="A13" s="792" t="s">
        <v>30</v>
      </c>
      <c r="B13" s="793"/>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253</v>
      </c>
    </row>
    <row r="14" spans="1:37" s="271" customFormat="1" ht="16.5" customHeight="1">
      <c r="A14" s="274" t="s">
        <v>0</v>
      </c>
      <c r="B14" s="198" t="s">
        <v>116</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254</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255</v>
      </c>
      <c r="C17" s="226">
        <f t="shared" si="2"/>
        <v>1</v>
      </c>
      <c r="D17" s="231">
        <v>0</v>
      </c>
      <c r="E17" s="231">
        <v>0</v>
      </c>
      <c r="F17" s="231">
        <v>1</v>
      </c>
      <c r="G17" s="226">
        <f t="shared" si="1"/>
        <v>1</v>
      </c>
      <c r="H17" s="231">
        <v>0</v>
      </c>
      <c r="I17" s="231">
        <v>0</v>
      </c>
      <c r="J17" s="273">
        <v>0</v>
      </c>
      <c r="K17" s="273">
        <v>0</v>
      </c>
      <c r="L17" s="273">
        <v>1</v>
      </c>
      <c r="M17" s="285"/>
      <c r="AF17" s="199" t="s">
        <v>256</v>
      </c>
    </row>
    <row r="18" spans="1:14" s="271" customFormat="1" ht="15.75" customHeight="1">
      <c r="A18" s="200">
        <v>3</v>
      </c>
      <c r="B18" s="68" t="s">
        <v>257</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258</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259</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260</v>
      </c>
      <c r="C21" s="226">
        <f t="shared" si="2"/>
        <v>0</v>
      </c>
      <c r="D21" s="231">
        <v>0</v>
      </c>
      <c r="E21" s="231">
        <v>0</v>
      </c>
      <c r="F21" s="231">
        <v>0</v>
      </c>
      <c r="G21" s="226">
        <f t="shared" si="1"/>
        <v>0</v>
      </c>
      <c r="H21" s="231">
        <v>0</v>
      </c>
      <c r="I21" s="231">
        <v>0</v>
      </c>
      <c r="J21" s="273">
        <v>0</v>
      </c>
      <c r="K21" s="273">
        <v>0</v>
      </c>
      <c r="L21" s="273">
        <v>0</v>
      </c>
      <c r="M21" s="285"/>
      <c r="AJ21" s="271" t="s">
        <v>261</v>
      </c>
      <c r="AK21" s="271" t="s">
        <v>262</v>
      </c>
      <c r="AL21" s="271" t="s">
        <v>263</v>
      </c>
      <c r="AM21" s="199" t="s">
        <v>264</v>
      </c>
    </row>
    <row r="22" spans="1:39" s="271" customFormat="1" ht="15.75" customHeight="1">
      <c r="A22" s="200">
        <v>7</v>
      </c>
      <c r="B22" s="68" t="s">
        <v>265</v>
      </c>
      <c r="C22" s="226">
        <f t="shared" si="2"/>
        <v>0</v>
      </c>
      <c r="D22" s="231">
        <v>0</v>
      </c>
      <c r="E22" s="231">
        <v>0</v>
      </c>
      <c r="F22" s="231">
        <v>0</v>
      </c>
      <c r="G22" s="226">
        <f t="shared" si="1"/>
        <v>0</v>
      </c>
      <c r="H22" s="231">
        <v>0</v>
      </c>
      <c r="I22" s="231">
        <v>0</v>
      </c>
      <c r="J22" s="273">
        <v>0</v>
      </c>
      <c r="K22" s="273">
        <v>0</v>
      </c>
      <c r="L22" s="273">
        <v>0</v>
      </c>
      <c r="M22" s="285"/>
      <c r="N22" s="178"/>
      <c r="AM22" s="199" t="s">
        <v>266</v>
      </c>
    </row>
    <row r="23" spans="1:13" s="271" customFormat="1" ht="15.75" customHeight="1">
      <c r="A23" s="200">
        <v>8</v>
      </c>
      <c r="B23" s="68" t="s">
        <v>267</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268</v>
      </c>
      <c r="C24" s="226">
        <f t="shared" si="2"/>
        <v>0</v>
      </c>
      <c r="D24" s="231">
        <v>0</v>
      </c>
      <c r="E24" s="231">
        <v>0</v>
      </c>
      <c r="F24" s="231">
        <v>0</v>
      </c>
      <c r="G24" s="226">
        <f t="shared" si="1"/>
        <v>0</v>
      </c>
      <c r="H24" s="231">
        <v>0</v>
      </c>
      <c r="I24" s="231">
        <v>0</v>
      </c>
      <c r="J24" s="273">
        <v>0</v>
      </c>
      <c r="K24" s="273">
        <v>0</v>
      </c>
      <c r="L24" s="273">
        <v>0</v>
      </c>
      <c r="M24" s="285"/>
      <c r="AJ24" s="271" t="s">
        <v>261</v>
      </c>
    </row>
    <row r="25" spans="1:36" s="271" customFormat="1" ht="15.75" customHeight="1">
      <c r="A25" s="200">
        <v>10</v>
      </c>
      <c r="B25" s="68" t="s">
        <v>269</v>
      </c>
      <c r="C25" s="226">
        <f t="shared" si="2"/>
        <v>1</v>
      </c>
      <c r="D25" s="231">
        <v>0</v>
      </c>
      <c r="E25" s="231">
        <v>0</v>
      </c>
      <c r="F25" s="231">
        <v>1</v>
      </c>
      <c r="G25" s="226">
        <f t="shared" si="1"/>
        <v>1</v>
      </c>
      <c r="H25" s="231">
        <v>0</v>
      </c>
      <c r="I25" s="231">
        <v>0</v>
      </c>
      <c r="J25" s="273">
        <v>0</v>
      </c>
      <c r="K25" s="273">
        <v>0</v>
      </c>
      <c r="L25" s="273">
        <v>1</v>
      </c>
      <c r="M25" s="285"/>
      <c r="AJ25" s="199" t="s">
        <v>270</v>
      </c>
    </row>
    <row r="26" spans="1:44" s="271" customFormat="1" ht="15.75" customHeight="1">
      <c r="A26" s="200">
        <v>11</v>
      </c>
      <c r="B26" s="68" t="s">
        <v>271</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686" t="s">
        <v>272</v>
      </c>
      <c r="B28" s="686"/>
      <c r="C28" s="686"/>
      <c r="D28" s="686"/>
      <c r="E28" s="686"/>
      <c r="F28" s="182"/>
      <c r="G28" s="181"/>
      <c r="H28" s="294" t="s">
        <v>317</v>
      </c>
      <c r="I28" s="295"/>
      <c r="J28" s="295"/>
      <c r="K28" s="295"/>
      <c r="L28" s="295"/>
      <c r="AG28" s="233" t="s">
        <v>273</v>
      </c>
      <c r="AI28" s="190">
        <f>82/88</f>
        <v>0.9318181818181818</v>
      </c>
    </row>
    <row r="29" spans="1:12" ht="15" customHeight="1">
      <c r="A29" s="699" t="s">
        <v>4</v>
      </c>
      <c r="B29" s="699"/>
      <c r="C29" s="699"/>
      <c r="D29" s="699"/>
      <c r="E29" s="699"/>
      <c r="F29" s="182"/>
      <c r="G29" s="183"/>
      <c r="H29" s="702" t="s">
        <v>139</v>
      </c>
      <c r="I29" s="702"/>
      <c r="J29" s="702"/>
      <c r="K29" s="702"/>
      <c r="L29" s="702"/>
    </row>
    <row r="30" spans="1:14" s="170" customFormat="1" ht="18.75">
      <c r="A30" s="696"/>
      <c r="B30" s="696"/>
      <c r="C30" s="696"/>
      <c r="D30" s="696"/>
      <c r="E30" s="696"/>
      <c r="F30" s="296"/>
      <c r="G30" s="182"/>
      <c r="H30" s="697"/>
      <c r="I30" s="697"/>
      <c r="J30" s="697"/>
      <c r="K30" s="697"/>
      <c r="L30" s="697"/>
      <c r="M30" s="297"/>
      <c r="N30" s="297"/>
    </row>
    <row r="31" spans="1:12" ht="18">
      <c r="A31" s="182"/>
      <c r="B31" s="182"/>
      <c r="C31" s="182"/>
      <c r="D31" s="182"/>
      <c r="E31" s="182"/>
      <c r="F31" s="182"/>
      <c r="G31" s="182"/>
      <c r="H31" s="182"/>
      <c r="I31" s="182"/>
      <c r="J31" s="182"/>
      <c r="K31" s="182"/>
      <c r="L31" s="298"/>
    </row>
    <row r="32" spans="1:12" ht="18">
      <c r="A32" s="182"/>
      <c r="B32" s="777" t="s">
        <v>276</v>
      </c>
      <c r="C32" s="777"/>
      <c r="D32" s="777"/>
      <c r="E32" s="777"/>
      <c r="F32" s="182"/>
      <c r="G32" s="182"/>
      <c r="H32" s="182"/>
      <c r="I32" s="777" t="s">
        <v>276</v>
      </c>
      <c r="J32" s="777"/>
      <c r="K32" s="777"/>
      <c r="L32" s="298"/>
    </row>
    <row r="33" spans="1:12" ht="10.5" customHeight="1">
      <c r="A33" s="182"/>
      <c r="B33" s="182"/>
      <c r="C33" s="299" t="s">
        <v>275</v>
      </c>
      <c r="D33" s="299"/>
      <c r="E33" s="299"/>
      <c r="F33" s="299"/>
      <c r="G33" s="299"/>
      <c r="H33" s="299"/>
      <c r="I33" s="299"/>
      <c r="J33" s="300" t="s">
        <v>275</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786" t="s">
        <v>198</v>
      </c>
      <c r="C40" s="786"/>
      <c r="D40" s="786"/>
      <c r="E40" s="786"/>
      <c r="F40" s="786"/>
      <c r="G40" s="303"/>
      <c r="H40" s="301"/>
      <c r="I40" s="301"/>
      <c r="J40" s="301"/>
      <c r="K40" s="301"/>
      <c r="L40" s="301"/>
      <c r="M40" s="265"/>
      <c r="N40" s="265"/>
      <c r="O40" s="265"/>
      <c r="P40" s="265"/>
    </row>
    <row r="41" spans="1:12" ht="12.75" customHeight="1" hidden="1">
      <c r="A41" s="182"/>
      <c r="B41" s="279" t="s">
        <v>199</v>
      </c>
      <c r="C41" s="304"/>
      <c r="D41" s="304"/>
      <c r="E41" s="304"/>
      <c r="F41" s="304"/>
      <c r="G41" s="182"/>
      <c r="H41" s="301"/>
      <c r="I41" s="301"/>
      <c r="J41" s="301"/>
      <c r="K41" s="301"/>
      <c r="L41" s="301"/>
    </row>
    <row r="42" spans="1:12" ht="12.75" customHeight="1" hidden="1">
      <c r="A42" s="182"/>
      <c r="B42" s="236" t="s">
        <v>200</v>
      </c>
      <c r="C42" s="304"/>
      <c r="D42" s="304"/>
      <c r="E42" s="304"/>
      <c r="F42" s="304"/>
      <c r="G42" s="182"/>
      <c r="H42" s="301"/>
      <c r="I42" s="301"/>
      <c r="J42" s="301"/>
      <c r="K42" s="301"/>
      <c r="L42" s="301"/>
    </row>
    <row r="43" spans="1:12" ht="18.75">
      <c r="A43" s="569" t="s">
        <v>318</v>
      </c>
      <c r="B43" s="569"/>
      <c r="C43" s="569"/>
      <c r="D43" s="569"/>
      <c r="E43" s="569"/>
      <c r="F43" s="182"/>
      <c r="G43" s="301"/>
      <c r="H43" s="570" t="s">
        <v>230</v>
      </c>
      <c r="I43" s="570"/>
      <c r="J43" s="570"/>
      <c r="K43" s="570"/>
      <c r="L43" s="570"/>
    </row>
    <row r="44" spans="1:12" ht="12.75" customHeight="1">
      <c r="A44" s="182"/>
      <c r="B44" s="182"/>
      <c r="C44" s="182"/>
      <c r="D44" s="182"/>
      <c r="E44" s="182"/>
      <c r="F44" s="182"/>
      <c r="G44" s="182"/>
      <c r="H44" s="301"/>
      <c r="I44" s="301"/>
      <c r="J44" s="301"/>
      <c r="K44" s="301"/>
      <c r="L44" s="301"/>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14" t="s">
        <v>201</v>
      </c>
      <c r="B1" s="714"/>
      <c r="C1" s="714"/>
      <c r="D1" s="714"/>
      <c r="E1" s="306"/>
      <c r="F1" s="710" t="s">
        <v>353</v>
      </c>
      <c r="G1" s="710"/>
      <c r="H1" s="710"/>
      <c r="I1" s="710"/>
      <c r="J1" s="710"/>
      <c r="K1" s="710"/>
      <c r="L1" s="710"/>
      <c r="M1" s="710"/>
      <c r="N1" s="710"/>
      <c r="O1" s="710"/>
      <c r="P1" s="307" t="s">
        <v>277</v>
      </c>
      <c r="Q1" s="308"/>
      <c r="R1" s="308"/>
      <c r="S1" s="308"/>
      <c r="T1" s="308"/>
    </row>
    <row r="2" spans="1:20" s="177" customFormat="1" ht="20.25" customHeight="1">
      <c r="A2" s="812" t="s">
        <v>287</v>
      </c>
      <c r="B2" s="812"/>
      <c r="C2" s="812"/>
      <c r="D2" s="812"/>
      <c r="E2" s="306"/>
      <c r="F2" s="710"/>
      <c r="G2" s="710"/>
      <c r="H2" s="710"/>
      <c r="I2" s="710"/>
      <c r="J2" s="710"/>
      <c r="K2" s="710"/>
      <c r="L2" s="710"/>
      <c r="M2" s="710"/>
      <c r="N2" s="710"/>
      <c r="O2" s="710"/>
      <c r="P2" s="308" t="s">
        <v>319</v>
      </c>
      <c r="Q2" s="308"/>
      <c r="R2" s="308"/>
      <c r="S2" s="308"/>
      <c r="T2" s="308"/>
    </row>
    <row r="3" spans="1:20" s="177" customFormat="1" ht="15" customHeight="1">
      <c r="A3" s="812" t="s">
        <v>239</v>
      </c>
      <c r="B3" s="812"/>
      <c r="C3" s="812"/>
      <c r="D3" s="812"/>
      <c r="E3" s="306"/>
      <c r="F3" s="710"/>
      <c r="G3" s="710"/>
      <c r="H3" s="710"/>
      <c r="I3" s="710"/>
      <c r="J3" s="710"/>
      <c r="K3" s="710"/>
      <c r="L3" s="710"/>
      <c r="M3" s="710"/>
      <c r="N3" s="710"/>
      <c r="O3" s="710"/>
      <c r="P3" s="307" t="s">
        <v>345</v>
      </c>
      <c r="Q3" s="307"/>
      <c r="R3" s="307"/>
      <c r="S3" s="309"/>
      <c r="T3" s="309"/>
    </row>
    <row r="4" spans="1:20" s="177" customFormat="1" ht="15.75" customHeight="1">
      <c r="A4" s="821" t="s">
        <v>320</v>
      </c>
      <c r="B4" s="821"/>
      <c r="C4" s="821"/>
      <c r="D4" s="821"/>
      <c r="E4" s="307"/>
      <c r="F4" s="710"/>
      <c r="G4" s="710"/>
      <c r="H4" s="710"/>
      <c r="I4" s="710"/>
      <c r="J4" s="710"/>
      <c r="K4" s="710"/>
      <c r="L4" s="710"/>
      <c r="M4" s="710"/>
      <c r="N4" s="710"/>
      <c r="O4" s="710"/>
      <c r="P4" s="308" t="s">
        <v>289</v>
      </c>
      <c r="Q4" s="307"/>
      <c r="R4" s="307"/>
      <c r="S4" s="309"/>
      <c r="T4" s="309"/>
    </row>
    <row r="5" spans="1:18" s="177" customFormat="1" ht="24" customHeight="1">
      <c r="A5" s="310"/>
      <c r="B5" s="310"/>
      <c r="C5" s="310"/>
      <c r="F5" s="822"/>
      <c r="G5" s="822"/>
      <c r="H5" s="822"/>
      <c r="I5" s="822"/>
      <c r="J5" s="822"/>
      <c r="K5" s="822"/>
      <c r="L5" s="822"/>
      <c r="M5" s="822"/>
      <c r="N5" s="822"/>
      <c r="O5" s="822"/>
      <c r="P5" s="311" t="s">
        <v>321</v>
      </c>
      <c r="Q5" s="312"/>
      <c r="R5" s="312"/>
    </row>
    <row r="6" spans="1:20" s="313" customFormat="1" ht="21.75" customHeight="1">
      <c r="A6" s="803" t="s">
        <v>53</v>
      </c>
      <c r="B6" s="804"/>
      <c r="C6" s="717" t="s">
        <v>31</v>
      </c>
      <c r="D6" s="720"/>
      <c r="E6" s="717" t="s">
        <v>7</v>
      </c>
      <c r="F6" s="802"/>
      <c r="G6" s="802"/>
      <c r="H6" s="802"/>
      <c r="I6" s="802"/>
      <c r="J6" s="802"/>
      <c r="K6" s="802"/>
      <c r="L6" s="802"/>
      <c r="M6" s="802"/>
      <c r="N6" s="802"/>
      <c r="O6" s="802"/>
      <c r="P6" s="802"/>
      <c r="Q6" s="802"/>
      <c r="R6" s="802"/>
      <c r="S6" s="802"/>
      <c r="T6" s="720"/>
    </row>
    <row r="7" spans="1:21" s="313" customFormat="1" ht="22.5" customHeight="1">
      <c r="A7" s="805"/>
      <c r="B7" s="806"/>
      <c r="C7" s="689" t="s">
        <v>322</v>
      </c>
      <c r="D7" s="689" t="s">
        <v>323</v>
      </c>
      <c r="E7" s="717" t="s">
        <v>202</v>
      </c>
      <c r="F7" s="809"/>
      <c r="G7" s="809"/>
      <c r="H7" s="809"/>
      <c r="I7" s="809"/>
      <c r="J7" s="809"/>
      <c r="K7" s="809"/>
      <c r="L7" s="810"/>
      <c r="M7" s="717" t="s">
        <v>324</v>
      </c>
      <c r="N7" s="802"/>
      <c r="O7" s="802"/>
      <c r="P7" s="802"/>
      <c r="Q7" s="802"/>
      <c r="R7" s="802"/>
      <c r="S7" s="802"/>
      <c r="T7" s="720"/>
      <c r="U7" s="314"/>
    </row>
    <row r="8" spans="1:20" s="313" customFormat="1" ht="42.75" customHeight="1">
      <c r="A8" s="805"/>
      <c r="B8" s="806"/>
      <c r="C8" s="690"/>
      <c r="D8" s="690"/>
      <c r="E8" s="688" t="s">
        <v>325</v>
      </c>
      <c r="F8" s="688"/>
      <c r="G8" s="717" t="s">
        <v>326</v>
      </c>
      <c r="H8" s="802"/>
      <c r="I8" s="802"/>
      <c r="J8" s="802"/>
      <c r="K8" s="802"/>
      <c r="L8" s="720"/>
      <c r="M8" s="688" t="s">
        <v>327</v>
      </c>
      <c r="N8" s="688"/>
      <c r="O8" s="717" t="s">
        <v>326</v>
      </c>
      <c r="P8" s="802"/>
      <c r="Q8" s="802"/>
      <c r="R8" s="802"/>
      <c r="S8" s="802"/>
      <c r="T8" s="720"/>
    </row>
    <row r="9" spans="1:20" s="313" customFormat="1" ht="35.25" customHeight="1">
      <c r="A9" s="805"/>
      <c r="B9" s="806"/>
      <c r="C9" s="690"/>
      <c r="D9" s="690"/>
      <c r="E9" s="689" t="s">
        <v>203</v>
      </c>
      <c r="F9" s="689" t="s">
        <v>204</v>
      </c>
      <c r="G9" s="807" t="s">
        <v>205</v>
      </c>
      <c r="H9" s="808"/>
      <c r="I9" s="807" t="s">
        <v>206</v>
      </c>
      <c r="J9" s="808"/>
      <c r="K9" s="807" t="s">
        <v>207</v>
      </c>
      <c r="L9" s="808"/>
      <c r="M9" s="689" t="s">
        <v>208</v>
      </c>
      <c r="N9" s="689" t="s">
        <v>204</v>
      </c>
      <c r="O9" s="807" t="s">
        <v>205</v>
      </c>
      <c r="P9" s="808"/>
      <c r="Q9" s="807" t="s">
        <v>209</v>
      </c>
      <c r="R9" s="808"/>
      <c r="S9" s="807" t="s">
        <v>210</v>
      </c>
      <c r="T9" s="808"/>
    </row>
    <row r="10" spans="1:20" s="313" customFormat="1" ht="25.5" customHeight="1">
      <c r="A10" s="807"/>
      <c r="B10" s="808"/>
      <c r="C10" s="691"/>
      <c r="D10" s="691"/>
      <c r="E10" s="691"/>
      <c r="F10" s="691"/>
      <c r="G10" s="215" t="s">
        <v>208</v>
      </c>
      <c r="H10" s="215" t="s">
        <v>204</v>
      </c>
      <c r="I10" s="219" t="s">
        <v>208</v>
      </c>
      <c r="J10" s="215" t="s">
        <v>204</v>
      </c>
      <c r="K10" s="219" t="s">
        <v>208</v>
      </c>
      <c r="L10" s="215" t="s">
        <v>204</v>
      </c>
      <c r="M10" s="691"/>
      <c r="N10" s="691"/>
      <c r="O10" s="215" t="s">
        <v>208</v>
      </c>
      <c r="P10" s="215" t="s">
        <v>204</v>
      </c>
      <c r="Q10" s="219" t="s">
        <v>208</v>
      </c>
      <c r="R10" s="215" t="s">
        <v>204</v>
      </c>
      <c r="S10" s="219" t="s">
        <v>208</v>
      </c>
      <c r="T10" s="215" t="s">
        <v>204</v>
      </c>
    </row>
    <row r="11" spans="1:32" s="222" customFormat="1" ht="12.75">
      <c r="A11" s="813" t="s">
        <v>6</v>
      </c>
      <c r="B11" s="814"/>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253</v>
      </c>
    </row>
    <row r="12" spans="1:20" s="222" customFormat="1" ht="20.25" customHeight="1">
      <c r="A12" s="815" t="s">
        <v>309</v>
      </c>
      <c r="B12" s="816"/>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17" t="s">
        <v>285</v>
      </c>
      <c r="B13" s="818"/>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19" t="s">
        <v>30</v>
      </c>
      <c r="B14" s="820"/>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116</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254</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256</v>
      </c>
    </row>
    <row r="18" spans="1:20" s="178" customFormat="1" ht="15.75" customHeight="1">
      <c r="A18" s="200">
        <v>2</v>
      </c>
      <c r="B18" s="68" t="s">
        <v>286</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257</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258</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259</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261</v>
      </c>
      <c r="AK21" s="178" t="s">
        <v>262</v>
      </c>
      <c r="AL21" s="178" t="s">
        <v>263</v>
      </c>
      <c r="AM21" s="199" t="s">
        <v>264</v>
      </c>
    </row>
    <row r="22" spans="1:39" s="178" customFormat="1" ht="15.75" customHeight="1">
      <c r="A22" s="200">
        <v>6</v>
      </c>
      <c r="B22" s="68" t="s">
        <v>260</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266</v>
      </c>
    </row>
    <row r="23" spans="1:20" s="178" customFormat="1" ht="15.75" customHeight="1">
      <c r="A23" s="200">
        <v>7</v>
      </c>
      <c r="B23" s="68" t="s">
        <v>265</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267</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261</v>
      </c>
    </row>
    <row r="25" spans="1:36" s="178" customFormat="1" ht="15.75" customHeight="1">
      <c r="A25" s="200">
        <v>9</v>
      </c>
      <c r="B25" s="68" t="s">
        <v>268</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270</v>
      </c>
    </row>
    <row r="26" spans="1:44" s="178" customFormat="1" ht="15.75" customHeight="1">
      <c r="A26" s="200">
        <v>10</v>
      </c>
      <c r="B26" s="68" t="s">
        <v>269</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271</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273</v>
      </c>
      <c r="AI28" s="190">
        <f>82/88</f>
        <v>0.9318181818181818</v>
      </c>
    </row>
    <row r="29" spans="1:20" ht="15.75" customHeight="1">
      <c r="A29" s="180"/>
      <c r="B29" s="686" t="s">
        <v>272</v>
      </c>
      <c r="C29" s="686"/>
      <c r="D29" s="686"/>
      <c r="E29" s="686"/>
      <c r="F29" s="686"/>
      <c r="G29" s="686"/>
      <c r="H29" s="181"/>
      <c r="I29" s="181"/>
      <c r="J29" s="182"/>
      <c r="K29" s="181"/>
      <c r="L29" s="693" t="s">
        <v>272</v>
      </c>
      <c r="M29" s="693"/>
      <c r="N29" s="693"/>
      <c r="O29" s="693"/>
      <c r="P29" s="693"/>
      <c r="Q29" s="693"/>
      <c r="R29" s="693"/>
      <c r="S29" s="693"/>
      <c r="T29" s="693"/>
    </row>
    <row r="30" spans="1:20" ht="15" customHeight="1">
      <c r="A30" s="180"/>
      <c r="B30" s="699" t="s">
        <v>35</v>
      </c>
      <c r="C30" s="699"/>
      <c r="D30" s="699"/>
      <c r="E30" s="699"/>
      <c r="F30" s="699"/>
      <c r="G30" s="699"/>
      <c r="H30" s="183"/>
      <c r="I30" s="183"/>
      <c r="J30" s="183"/>
      <c r="K30" s="183"/>
      <c r="L30" s="702" t="s">
        <v>228</v>
      </c>
      <c r="M30" s="702"/>
      <c r="N30" s="702"/>
      <c r="O30" s="702"/>
      <c r="P30" s="702"/>
      <c r="Q30" s="702"/>
      <c r="R30" s="702"/>
      <c r="S30" s="702"/>
      <c r="T30" s="702"/>
    </row>
    <row r="31" spans="1:20" s="320" customFormat="1" ht="18.75">
      <c r="A31" s="318"/>
      <c r="B31" s="696"/>
      <c r="C31" s="696"/>
      <c r="D31" s="696"/>
      <c r="E31" s="696"/>
      <c r="F31" s="696"/>
      <c r="G31" s="319"/>
      <c r="H31" s="319"/>
      <c r="I31" s="319"/>
      <c r="J31" s="319"/>
      <c r="K31" s="319"/>
      <c r="L31" s="697"/>
      <c r="M31" s="697"/>
      <c r="N31" s="697"/>
      <c r="O31" s="697"/>
      <c r="P31" s="697"/>
      <c r="Q31" s="697"/>
      <c r="R31" s="697"/>
      <c r="S31" s="697"/>
      <c r="T31" s="697"/>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11" t="s">
        <v>276</v>
      </c>
      <c r="C33" s="811"/>
      <c r="D33" s="811"/>
      <c r="E33" s="811"/>
      <c r="F33" s="811"/>
      <c r="G33" s="321"/>
      <c r="H33" s="321"/>
      <c r="I33" s="321"/>
      <c r="J33" s="321"/>
      <c r="K33" s="321"/>
      <c r="L33" s="321"/>
      <c r="M33" s="321"/>
      <c r="N33" s="321"/>
      <c r="O33" s="811" t="s">
        <v>276</v>
      </c>
      <c r="P33" s="811"/>
      <c r="Q33" s="811"/>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198</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199</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211</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569" t="s">
        <v>229</v>
      </c>
      <c r="C39" s="569"/>
      <c r="D39" s="569"/>
      <c r="E39" s="569"/>
      <c r="F39" s="569"/>
      <c r="G39" s="569"/>
      <c r="H39" s="182"/>
      <c r="I39" s="182"/>
      <c r="J39" s="182"/>
      <c r="K39" s="182"/>
      <c r="L39" s="570" t="s">
        <v>230</v>
      </c>
      <c r="M39" s="570"/>
      <c r="N39" s="570"/>
      <c r="O39" s="570"/>
      <c r="P39" s="570"/>
      <c r="Q39" s="570"/>
      <c r="R39" s="570"/>
      <c r="S39" s="570"/>
      <c r="T39" s="570"/>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C7:C10"/>
    <mergeCell ref="O33:Q33"/>
    <mergeCell ref="A12:B12"/>
    <mergeCell ref="G9:H9"/>
    <mergeCell ref="K9:L9"/>
    <mergeCell ref="O9:P9"/>
    <mergeCell ref="L30:T30"/>
    <mergeCell ref="S9:T9"/>
    <mergeCell ref="A13:B13"/>
    <mergeCell ref="I9:J9"/>
    <mergeCell ref="A14:B14"/>
    <mergeCell ref="N9:N10"/>
    <mergeCell ref="F1:O4"/>
    <mergeCell ref="G8:L8"/>
    <mergeCell ref="A2:D2"/>
    <mergeCell ref="L29:T29"/>
    <mergeCell ref="C6:D6"/>
    <mergeCell ref="F9:F10"/>
    <mergeCell ref="A11:B11"/>
    <mergeCell ref="D7:D10"/>
    <mergeCell ref="Q9:R9"/>
    <mergeCell ref="E8:F8"/>
    <mergeCell ref="B33:F33"/>
    <mergeCell ref="A1:D1"/>
    <mergeCell ref="E9:E10"/>
    <mergeCell ref="B30:G30"/>
    <mergeCell ref="A3:D3"/>
    <mergeCell ref="A4:D4"/>
    <mergeCell ref="F5:O5"/>
    <mergeCell ref="M7:T7"/>
    <mergeCell ref="M8:N8"/>
    <mergeCell ref="M9:M10"/>
    <mergeCell ref="E6:T6"/>
    <mergeCell ref="L39:T39"/>
    <mergeCell ref="B29:G29"/>
    <mergeCell ref="A6:B10"/>
    <mergeCell ref="B39:G39"/>
    <mergeCell ref="L31:T31"/>
    <mergeCell ref="O8:T8"/>
    <mergeCell ref="B31:F31"/>
    <mergeCell ref="E7:L7"/>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cp:lastModifiedBy>
  <cp:lastPrinted>2018-02-05T01:07:10Z</cp:lastPrinted>
  <dcterms:created xsi:type="dcterms:W3CDTF">2004-03-07T02:36:29Z</dcterms:created>
  <dcterms:modified xsi:type="dcterms:W3CDTF">2018-02-05T01:10:37Z</dcterms:modified>
  <cp:category/>
  <cp:version/>
  <cp:contentType/>
  <cp:contentStatus/>
</cp:coreProperties>
</file>